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SO 000_SO 000" sheetId="2" r:id="rId2"/>
    <sheet name="SO 110_SO 110" sheetId="3" r:id="rId3"/>
    <sheet name="SO 201_SO 201" sheetId="4" r:id="rId4"/>
    <sheet name="SO 402" sheetId="5" r:id="rId5"/>
    <sheet name="SO 403_SO 403" sheetId="6" r:id="rId6"/>
    <sheet name="Diagnostika" sheetId="7" r:id="rId7"/>
  </sheets>
  <definedNames>
    <definedName name="_xlnm.Print_Area" localSheetId="6">Diagnostika!$A$1:$F$24</definedName>
  </definedNames>
  <calcPr calcId="145621"/>
  <webPublishing codePage="0"/>
</workbook>
</file>

<file path=xl/calcChain.xml><?xml version="1.0" encoding="utf-8"?>
<calcChain xmlns="http://schemas.openxmlformats.org/spreadsheetml/2006/main">
  <c r="F21" i="7" l="1"/>
  <c r="F20" i="7"/>
  <c r="F19" i="7"/>
  <c r="F18" i="7"/>
  <c r="F16" i="7"/>
  <c r="F15" i="7"/>
  <c r="F14" i="7"/>
  <c r="F13" i="7"/>
  <c r="F12" i="7"/>
  <c r="F11" i="7"/>
  <c r="F10" i="7"/>
  <c r="F9" i="7"/>
  <c r="F22" i="7" s="1"/>
  <c r="F8" i="7"/>
  <c r="F7" i="7"/>
  <c r="F6" i="7"/>
  <c r="I10" i="6" l="1"/>
  <c r="O10" i="6" s="1"/>
  <c r="R9" i="6" s="1"/>
  <c r="O9" i="6" s="1"/>
  <c r="O2" i="6" s="1"/>
  <c r="D14" i="1" s="1"/>
  <c r="E14" i="1" s="1"/>
  <c r="Q9" i="6"/>
  <c r="I9" i="6" s="1"/>
  <c r="I3" i="6" s="1"/>
  <c r="I106" i="5"/>
  <c r="O106" i="5" s="1"/>
  <c r="I103" i="5"/>
  <c r="O103" i="5" s="1"/>
  <c r="I100" i="5"/>
  <c r="O100" i="5" s="1"/>
  <c r="R99" i="5" s="1"/>
  <c r="O99" i="5" s="1"/>
  <c r="I96" i="5"/>
  <c r="O96" i="5" s="1"/>
  <c r="I93" i="5"/>
  <c r="O93" i="5" s="1"/>
  <c r="I90" i="5"/>
  <c r="O90" i="5" s="1"/>
  <c r="I87" i="5"/>
  <c r="O87" i="5" s="1"/>
  <c r="I84" i="5"/>
  <c r="O84" i="5" s="1"/>
  <c r="I81" i="5"/>
  <c r="O81" i="5" s="1"/>
  <c r="I78" i="5"/>
  <c r="O78" i="5" s="1"/>
  <c r="I75" i="5"/>
  <c r="O75" i="5" s="1"/>
  <c r="I72" i="5"/>
  <c r="O72" i="5" s="1"/>
  <c r="I69" i="5"/>
  <c r="O69" i="5" s="1"/>
  <c r="I66" i="5"/>
  <c r="O66" i="5" s="1"/>
  <c r="I63" i="5"/>
  <c r="O63" i="5" s="1"/>
  <c r="I60" i="5"/>
  <c r="O60" i="5" s="1"/>
  <c r="I57" i="5"/>
  <c r="O57" i="5" s="1"/>
  <c r="I54" i="5"/>
  <c r="O54" i="5" s="1"/>
  <c r="I51" i="5"/>
  <c r="O51" i="5" s="1"/>
  <c r="I48" i="5"/>
  <c r="O48" i="5" s="1"/>
  <c r="I45" i="5"/>
  <c r="O45" i="5" s="1"/>
  <c r="I42" i="5"/>
  <c r="O42" i="5" s="1"/>
  <c r="I39" i="5"/>
  <c r="O39" i="5" s="1"/>
  <c r="I36" i="5"/>
  <c r="O36" i="5" s="1"/>
  <c r="I33" i="5"/>
  <c r="O33" i="5" s="1"/>
  <c r="R32" i="5" s="1"/>
  <c r="O32" i="5" s="1"/>
  <c r="I29" i="5"/>
  <c r="O29" i="5" s="1"/>
  <c r="R28" i="5" s="1"/>
  <c r="O28" i="5" s="1"/>
  <c r="Q28" i="5"/>
  <c r="I28" i="5" s="1"/>
  <c r="I25" i="5"/>
  <c r="O25" i="5" s="1"/>
  <c r="I22" i="5"/>
  <c r="O22" i="5" s="1"/>
  <c r="I19" i="5"/>
  <c r="O19" i="5" s="1"/>
  <c r="I16" i="5"/>
  <c r="O16" i="5" s="1"/>
  <c r="I13" i="5"/>
  <c r="O13" i="5" s="1"/>
  <c r="I9" i="5"/>
  <c r="O9" i="5" s="1"/>
  <c r="R8" i="5" s="1"/>
  <c r="O8" i="5" s="1"/>
  <c r="Q8" i="5"/>
  <c r="I8" i="5" s="1"/>
  <c r="I403" i="4"/>
  <c r="O403" i="4" s="1"/>
  <c r="I400" i="4"/>
  <c r="O400" i="4" s="1"/>
  <c r="I397" i="4"/>
  <c r="O397" i="4" s="1"/>
  <c r="I394" i="4"/>
  <c r="O394" i="4" s="1"/>
  <c r="I391" i="4"/>
  <c r="O391" i="4" s="1"/>
  <c r="I388" i="4"/>
  <c r="O388" i="4" s="1"/>
  <c r="I385" i="4"/>
  <c r="O385" i="4" s="1"/>
  <c r="I382" i="4"/>
  <c r="O382" i="4" s="1"/>
  <c r="I379" i="4"/>
  <c r="O379" i="4" s="1"/>
  <c r="I376" i="4"/>
  <c r="O376" i="4" s="1"/>
  <c r="I373" i="4"/>
  <c r="O373" i="4" s="1"/>
  <c r="I370" i="4"/>
  <c r="O370" i="4" s="1"/>
  <c r="I367" i="4"/>
  <c r="O367" i="4" s="1"/>
  <c r="I364" i="4"/>
  <c r="O364" i="4" s="1"/>
  <c r="I361" i="4"/>
  <c r="O361" i="4" s="1"/>
  <c r="I358" i="4"/>
  <c r="O358" i="4" s="1"/>
  <c r="I355" i="4"/>
  <c r="O355" i="4" s="1"/>
  <c r="I352" i="4"/>
  <c r="O352" i="4" s="1"/>
  <c r="I349" i="4"/>
  <c r="O349" i="4" s="1"/>
  <c r="I346" i="4"/>
  <c r="O346" i="4" s="1"/>
  <c r="I343" i="4"/>
  <c r="O343" i="4" s="1"/>
  <c r="I340" i="4"/>
  <c r="O340" i="4" s="1"/>
  <c r="I337" i="4"/>
  <c r="O337" i="4" s="1"/>
  <c r="I334" i="4"/>
  <c r="O334" i="4" s="1"/>
  <c r="I331" i="4"/>
  <c r="O331" i="4" s="1"/>
  <c r="I328" i="4"/>
  <c r="O328" i="4" s="1"/>
  <c r="I325" i="4"/>
  <c r="O325" i="4" s="1"/>
  <c r="I322" i="4"/>
  <c r="O322" i="4" s="1"/>
  <c r="I319" i="4"/>
  <c r="O319" i="4" s="1"/>
  <c r="I316" i="4"/>
  <c r="O316" i="4" s="1"/>
  <c r="I313" i="4"/>
  <c r="O313" i="4" s="1"/>
  <c r="I310" i="4"/>
  <c r="O310" i="4" s="1"/>
  <c r="I307" i="4"/>
  <c r="O307" i="4" s="1"/>
  <c r="I304" i="4"/>
  <c r="O304" i="4" s="1"/>
  <c r="I301" i="4"/>
  <c r="O301" i="4" s="1"/>
  <c r="I298" i="4"/>
  <c r="O298" i="4" s="1"/>
  <c r="I295" i="4"/>
  <c r="O295" i="4" s="1"/>
  <c r="I292" i="4"/>
  <c r="O292" i="4" s="1"/>
  <c r="I289" i="4"/>
  <c r="O289" i="4" s="1"/>
  <c r="I286" i="4"/>
  <c r="O286" i="4" s="1"/>
  <c r="R285" i="4" s="1"/>
  <c r="O285" i="4" s="1"/>
  <c r="I282" i="4"/>
  <c r="O282" i="4" s="1"/>
  <c r="I279" i="4"/>
  <c r="O279" i="4" s="1"/>
  <c r="I276" i="4"/>
  <c r="O276" i="4" s="1"/>
  <c r="I273" i="4"/>
  <c r="O273" i="4" s="1"/>
  <c r="I270" i="4"/>
  <c r="O270" i="4" s="1"/>
  <c r="Q269" i="4"/>
  <c r="I269" i="4" s="1"/>
  <c r="I266" i="4"/>
  <c r="O266" i="4" s="1"/>
  <c r="I263" i="4"/>
  <c r="O263" i="4" s="1"/>
  <c r="I260" i="4"/>
  <c r="O260" i="4" s="1"/>
  <c r="I257" i="4"/>
  <c r="O257" i="4" s="1"/>
  <c r="I254" i="4"/>
  <c r="O254" i="4" s="1"/>
  <c r="I251" i="4"/>
  <c r="O251" i="4" s="1"/>
  <c r="I248" i="4"/>
  <c r="O248" i="4" s="1"/>
  <c r="I245" i="4"/>
  <c r="O245" i="4" s="1"/>
  <c r="I241" i="4"/>
  <c r="O241" i="4" s="1"/>
  <c r="I238" i="4"/>
  <c r="O238" i="4" s="1"/>
  <c r="I235" i="4"/>
  <c r="O235" i="4" s="1"/>
  <c r="I232" i="4"/>
  <c r="O232" i="4" s="1"/>
  <c r="I229" i="4"/>
  <c r="O229" i="4" s="1"/>
  <c r="I226" i="4"/>
  <c r="O226" i="4" s="1"/>
  <c r="I223" i="4"/>
  <c r="O223" i="4" s="1"/>
  <c r="I220" i="4"/>
  <c r="O220" i="4" s="1"/>
  <c r="Q219" i="4"/>
  <c r="I219" i="4" s="1"/>
  <c r="I216" i="4"/>
  <c r="O216" i="4" s="1"/>
  <c r="I213" i="4"/>
  <c r="O213" i="4" s="1"/>
  <c r="I210" i="4"/>
  <c r="O210" i="4" s="1"/>
  <c r="I207" i="4"/>
  <c r="O207" i="4" s="1"/>
  <c r="I204" i="4"/>
  <c r="O204" i="4" s="1"/>
  <c r="I201" i="4"/>
  <c r="O201" i="4" s="1"/>
  <c r="I198" i="4"/>
  <c r="O198" i="4" s="1"/>
  <c r="I195" i="4"/>
  <c r="O195" i="4" s="1"/>
  <c r="I192" i="4"/>
  <c r="O192" i="4" s="1"/>
  <c r="I189" i="4"/>
  <c r="O189" i="4" s="1"/>
  <c r="I186" i="4"/>
  <c r="O186" i="4" s="1"/>
  <c r="I183" i="4"/>
  <c r="O183" i="4" s="1"/>
  <c r="I179" i="4"/>
  <c r="O179" i="4" s="1"/>
  <c r="I176" i="4"/>
  <c r="O176" i="4" s="1"/>
  <c r="I173" i="4"/>
  <c r="O173" i="4" s="1"/>
  <c r="I170" i="4"/>
  <c r="O170" i="4" s="1"/>
  <c r="I167" i="4"/>
  <c r="O167" i="4" s="1"/>
  <c r="I164" i="4"/>
  <c r="O164" i="4" s="1"/>
  <c r="I161" i="4"/>
  <c r="O161" i="4" s="1"/>
  <c r="I158" i="4"/>
  <c r="O158" i="4" s="1"/>
  <c r="I155" i="4"/>
  <c r="O155" i="4" s="1"/>
  <c r="I152" i="4"/>
  <c r="O152" i="4" s="1"/>
  <c r="I148" i="4"/>
  <c r="O148" i="4" s="1"/>
  <c r="I145" i="4"/>
  <c r="O145" i="4" s="1"/>
  <c r="I142" i="4"/>
  <c r="O142" i="4" s="1"/>
  <c r="I139" i="4"/>
  <c r="O139" i="4" s="1"/>
  <c r="I136" i="4"/>
  <c r="O136" i="4" s="1"/>
  <c r="I133" i="4"/>
  <c r="O133" i="4" s="1"/>
  <c r="I130" i="4"/>
  <c r="O130" i="4" s="1"/>
  <c r="I127" i="4"/>
  <c r="O127" i="4" s="1"/>
  <c r="Q126" i="4"/>
  <c r="I126" i="4" s="1"/>
  <c r="I123" i="4"/>
  <c r="O123" i="4" s="1"/>
  <c r="I120" i="4"/>
  <c r="O120" i="4" s="1"/>
  <c r="I117" i="4"/>
  <c r="O117" i="4" s="1"/>
  <c r="I114" i="4"/>
  <c r="O114" i="4" s="1"/>
  <c r="I111" i="4"/>
  <c r="O111" i="4" s="1"/>
  <c r="I108" i="4"/>
  <c r="O108" i="4" s="1"/>
  <c r="I105" i="4"/>
  <c r="O105" i="4" s="1"/>
  <c r="I102" i="4"/>
  <c r="O102" i="4" s="1"/>
  <c r="I99" i="4"/>
  <c r="O99" i="4" s="1"/>
  <c r="I96" i="4"/>
  <c r="O96" i="4" s="1"/>
  <c r="Q95" i="4"/>
  <c r="I95" i="4" s="1"/>
  <c r="I92" i="4"/>
  <c r="O92" i="4" s="1"/>
  <c r="I89" i="4"/>
  <c r="O89" i="4" s="1"/>
  <c r="I86" i="4"/>
  <c r="O86" i="4" s="1"/>
  <c r="I83" i="4"/>
  <c r="O83" i="4" s="1"/>
  <c r="I80" i="4"/>
  <c r="O80" i="4" s="1"/>
  <c r="I77" i="4"/>
  <c r="O77" i="4" s="1"/>
  <c r="O74" i="4"/>
  <c r="I74" i="4"/>
  <c r="O71" i="4"/>
  <c r="I71" i="4"/>
  <c r="O68" i="4"/>
  <c r="I68" i="4"/>
  <c r="O65" i="4"/>
  <c r="I65" i="4"/>
  <c r="O62" i="4"/>
  <c r="I62" i="4"/>
  <c r="O59" i="4"/>
  <c r="I59" i="4"/>
  <c r="O56" i="4"/>
  <c r="I56" i="4"/>
  <c r="O53" i="4"/>
  <c r="I53" i="4"/>
  <c r="O50" i="4"/>
  <c r="I50" i="4"/>
  <c r="O47" i="4"/>
  <c r="I47" i="4"/>
  <c r="O44" i="4"/>
  <c r="I44" i="4"/>
  <c r="O41" i="4"/>
  <c r="I41" i="4"/>
  <c r="Q40" i="4" s="1"/>
  <c r="I40" i="4" s="1"/>
  <c r="R40" i="4"/>
  <c r="O40" i="4" s="1"/>
  <c r="O37" i="4"/>
  <c r="I37" i="4"/>
  <c r="O34" i="4"/>
  <c r="I34" i="4"/>
  <c r="O31" i="4"/>
  <c r="I31" i="4"/>
  <c r="O28" i="4"/>
  <c r="I28" i="4"/>
  <c r="O25" i="4"/>
  <c r="I25" i="4"/>
  <c r="O22" i="4"/>
  <c r="I22" i="4"/>
  <c r="O19" i="4"/>
  <c r="I19" i="4"/>
  <c r="O16" i="4"/>
  <c r="I16" i="4"/>
  <c r="O13" i="4"/>
  <c r="I13" i="4"/>
  <c r="O10" i="4"/>
  <c r="I10" i="4"/>
  <c r="Q9" i="4" s="1"/>
  <c r="I9" i="4" s="1"/>
  <c r="R9" i="4"/>
  <c r="O9" i="4" s="1"/>
  <c r="O14" i="3"/>
  <c r="I14" i="3"/>
  <c r="Q13" i="3" s="1"/>
  <c r="I13" i="3" s="1"/>
  <c r="R13" i="3"/>
  <c r="O13" i="3" s="1"/>
  <c r="O10" i="3"/>
  <c r="R9" i="3" s="1"/>
  <c r="O9" i="3" s="1"/>
  <c r="I10" i="3"/>
  <c r="Q9" i="3"/>
  <c r="I9" i="3" s="1"/>
  <c r="I3" i="3" s="1"/>
  <c r="C11" i="1" s="1"/>
  <c r="O106" i="2"/>
  <c r="I106" i="2"/>
  <c r="O103" i="2"/>
  <c r="I103" i="2"/>
  <c r="O100" i="2"/>
  <c r="I100" i="2"/>
  <c r="O97" i="2"/>
  <c r="I97" i="2"/>
  <c r="O94" i="2"/>
  <c r="I94" i="2"/>
  <c r="O91" i="2"/>
  <c r="I91" i="2"/>
  <c r="O88" i="2"/>
  <c r="I88" i="2"/>
  <c r="O85" i="2"/>
  <c r="I85" i="2"/>
  <c r="O82" i="2"/>
  <c r="I82" i="2"/>
  <c r="O79" i="2"/>
  <c r="I79" i="2"/>
  <c r="O76" i="2"/>
  <c r="I76" i="2"/>
  <c r="O73" i="2"/>
  <c r="I73" i="2"/>
  <c r="O70" i="2"/>
  <c r="I70" i="2"/>
  <c r="O67" i="2"/>
  <c r="I67" i="2"/>
  <c r="O64" i="2"/>
  <c r="I64" i="2"/>
  <c r="O61" i="2"/>
  <c r="I61" i="2"/>
  <c r="O58" i="2"/>
  <c r="I58" i="2"/>
  <c r="O55" i="2"/>
  <c r="I55" i="2"/>
  <c r="O52" i="2"/>
  <c r="I52" i="2"/>
  <c r="O49" i="2"/>
  <c r="I49" i="2"/>
  <c r="O46" i="2"/>
  <c r="I46" i="2"/>
  <c r="O43" i="2"/>
  <c r="I43" i="2"/>
  <c r="O40" i="2"/>
  <c r="I40" i="2"/>
  <c r="O37" i="2"/>
  <c r="I37" i="2"/>
  <c r="O34" i="2"/>
  <c r="I34" i="2"/>
  <c r="O31" i="2"/>
  <c r="I31" i="2"/>
  <c r="O28" i="2"/>
  <c r="I28" i="2"/>
  <c r="O25" i="2"/>
  <c r="I25" i="2"/>
  <c r="O22" i="2"/>
  <c r="I22" i="2"/>
  <c r="O19" i="2"/>
  <c r="I19" i="2"/>
  <c r="O16" i="2"/>
  <c r="I16" i="2"/>
  <c r="O13" i="2"/>
  <c r="I13" i="2"/>
  <c r="O10" i="2"/>
  <c r="R9" i="2" s="1"/>
  <c r="O9" i="2" s="1"/>
  <c r="O2" i="2" s="1"/>
  <c r="D10" i="1" s="1"/>
  <c r="I10" i="2"/>
  <c r="Q9" i="2" s="1"/>
  <c r="I9" i="2" s="1"/>
  <c r="I3" i="2" s="1"/>
  <c r="C10" i="1" s="1"/>
  <c r="C14" i="1"/>
  <c r="E10" i="1" l="1"/>
  <c r="O2" i="3"/>
  <c r="D11" i="1" s="1"/>
  <c r="E11" i="1" s="1"/>
  <c r="Q151" i="4"/>
  <c r="I151" i="4" s="1"/>
  <c r="I3" i="4" s="1"/>
  <c r="C12" i="1" s="1"/>
  <c r="Q182" i="4"/>
  <c r="I182" i="4" s="1"/>
  <c r="Q244" i="4"/>
  <c r="I244" i="4" s="1"/>
  <c r="R12" i="5"/>
  <c r="O12" i="5" s="1"/>
  <c r="O2" i="5" s="1"/>
  <c r="D13" i="1" s="1"/>
  <c r="R151" i="4"/>
  <c r="O151" i="4" s="1"/>
  <c r="R182" i="4"/>
  <c r="O182" i="4" s="1"/>
  <c r="R244" i="4"/>
  <c r="O244" i="4" s="1"/>
  <c r="Q285" i="4"/>
  <c r="I285" i="4" s="1"/>
  <c r="Q32" i="5"/>
  <c r="I32" i="5" s="1"/>
  <c r="Q99" i="5"/>
  <c r="I99" i="5" s="1"/>
  <c r="R95" i="4"/>
  <c r="O95" i="4" s="1"/>
  <c r="O2" i="4" s="1"/>
  <c r="D12" i="1" s="1"/>
  <c r="R126" i="4"/>
  <c r="O126" i="4" s="1"/>
  <c r="R219" i="4"/>
  <c r="O219" i="4" s="1"/>
  <c r="R269" i="4"/>
  <c r="O269" i="4" s="1"/>
  <c r="Q12" i="5"/>
  <c r="I12" i="5" s="1"/>
  <c r="I3" i="5" s="1"/>
  <c r="C13" i="1" s="1"/>
  <c r="E13" i="1" s="1"/>
  <c r="E12" i="1" l="1"/>
  <c r="C6" i="1"/>
  <c r="C7" i="1"/>
</calcChain>
</file>

<file path=xl/sharedStrings.xml><?xml version="1.0" encoding="utf-8"?>
<sst xmlns="http://schemas.openxmlformats.org/spreadsheetml/2006/main" count="2689" uniqueCount="862">
  <si>
    <t>Firma: Pontex, spol. s r.o.</t>
  </si>
  <si>
    <t>Rekapitulace ceny</t>
  </si>
  <si>
    <t>Stavba: 19155Nymburk_D - II/503 Nymburk, most ev.č. 503-001 přes dráhu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</si>
  <si>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</si>
  <si>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</si>
  <si>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</si>
  <si>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</si>
  <si>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</si>
  <si>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</si>
  <si>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</si>
  <si>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</si>
  <si>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</si>
  <si>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</si>
  <si>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</si>
  <si>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</si>
  <si>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19155Nymburk_D</t>
  </si>
  <si>
    <t>II/503 Nymburk, most ev.č. 503-001 přes dráhu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</si>
  <si>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</si>
  <si>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</si>
  <si>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</si>
  <si>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</si>
  <si>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</si>
  <si>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</si>
  <si>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</si>
  <si>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</si>
  <si>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</si>
  <si>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</si>
  <si>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</si>
  <si>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</si>
  <si>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</si>
  <si>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</si>
  <si>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</si>
  <si>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</si>
  <si>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</si>
  <si>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</si>
  <si>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</si>
  <si>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</si>
  <si>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</si>
  <si>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</si>
  <si>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</si>
  <si>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</si>
  <si>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</si>
  <si>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</si>
  <si>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</si>
  <si>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</si>
  <si>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</si>
  <si>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</si>
  <si>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</si>
  <si>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</si>
  <si>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</si>
  <si>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</si>
  <si>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</si>
  <si>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</si>
  <si>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</si>
  <si>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</si>
  <si>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</si>
  <si>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</si>
  <si>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</si>
  <si>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</si>
  <si>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</si>
  <si>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</si>
  <si>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</si>
  <si>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2020_OTSKP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</si>
  <si>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</si>
  <si>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</si>
  <si>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</si>
  <si>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</si>
  <si>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</si>
  <si>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</si>
  <si>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</si>
  <si>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B</t>
  </si>
  <si>
    <t>PASPORTIZACE OBJÍZDNÝCH TRAS</t>
  </si>
  <si>
    <t>cca 2 km</t>
  </si>
  <si>
    <t>7</t>
  </si>
  <si>
    <t>027212</t>
  </si>
  <si>
    <t>POM PRÁCE ZAJIŠŤ REGUL DOPRAVY - VÝLUKY NA ELEKTRIF TRATI</t>
  </si>
  <si>
    <t>DEN</t>
  </si>
  <si>
    <t>Denní kolejové a napěťové výluky</t>
  </si>
  <si>
    <t>výlukové časy jsou zde uvedeny s 50% rezervou 
plán výluk - kolej 1,2 - 3200 Kč/hod, kolej 3a - 1550 Kč/hod, kolej 4 - 550 Kč/hod 
54hod*1,5/24=3,375 [A]</t>
  </si>
  <si>
    <t>8</t>
  </si>
  <si>
    <t>2019_OTSKP</t>
  </si>
  <si>
    <t>Noční kolejové a napěťové výluky</t>
  </si>
  <si>
    <t>výlukové časy jsou zde uvedeny s 50% rezervou 
plán výluk - poloviční cena denních výluk 
142hod*1,5/24=8,875 [A]</t>
  </si>
  <si>
    <t>02722R</t>
  </si>
  <si>
    <t>POM PRÁCE ZAJIŠŤ REGUL DOPRAVY - POMALÉ JÍZDY VLAKŮ</t>
  </si>
  <si>
    <t>MIN</t>
  </si>
  <si>
    <t>Pomalá jízda denní</t>
  </si>
  <si>
    <t>výlukové časy jsou zde uvedeny s 50% rezervou 
plán výluk - plán výluk - 110 Kč/hod a 100 m délky 
540*1,5*6=4 860,000 [A]</t>
  </si>
  <si>
    <t>Pomalá jízda noční</t>
  </si>
  <si>
    <t>výlukové časy jsou zde uvedeny s 50% rezervou 
plán výluk - plán výluk - 55 Kč/hod a 100 m 
278*1,5*60=25 020,000 [A]</t>
  </si>
  <si>
    <t>02723R</t>
  </si>
  <si>
    <t>PROJEDNÁNÍ VÝLUK ZHOTOVITE</t>
  </si>
  <si>
    <t>12</t>
  </si>
  <si>
    <t>02724R</t>
  </si>
  <si>
    <t>NÁHRADNÍ AUTOBUSOVÁ DOPRAVA</t>
  </si>
  <si>
    <t>13</t>
  </si>
  <si>
    <t>02730</t>
  </si>
  <si>
    <t>POMOC PRÁCE ZŘÍZ NEBO ZAJIŠŤ OCHRANU INŽENÝRSKÝCH SÍTÍ</t>
  </si>
  <si>
    <t>zajištění ochrany všech stávajících vedení sítí po dobu stavby</t>
  </si>
  <si>
    <t>14</t>
  </si>
  <si>
    <t>02851</t>
  </si>
  <si>
    <t>PRŮZKUMNÉ PRÁCE DIAGNOSTIKY KONSTRUKCÍ NA POVRCHU</t>
  </si>
  <si>
    <t>diagnostický průzkum po odbourání a otryskání, vč. kotevních oblastí a předpínací výztuže v čelech NK, na bocích stativ pilířů,  kontrola dutin a pod 
vč.vyhodnocení 
rozsah prací diagnostiky je stanoven v samostatné příloze</t>
  </si>
  <si>
    <t>15</t>
  </si>
  <si>
    <t>02861</t>
  </si>
  <si>
    <t>PRŮZKUMNÉ PRÁCE PROTIKOROZNÍ A BLUDNÝCH PROUDŮ NA POVRCHU</t>
  </si>
  <si>
    <t>Měření před zahájením stavby a v průběhu stavby</t>
  </si>
  <si>
    <t>16</t>
  </si>
  <si>
    <t>Měření po dokončení stavby</t>
  </si>
  <si>
    <t>17</t>
  </si>
  <si>
    <t>C</t>
  </si>
  <si>
    <t>Obnova stávajícího zařízení trvalých rozvodů a nedestruktivní diagnostiky koroze výztuže</t>
  </si>
  <si>
    <t>18</t>
  </si>
  <si>
    <t>02910</t>
  </si>
  <si>
    <t>OSTATNÍ POŽADAVKY - ZEMĚMĚŘIČSKÁ MĚŘENÍ</t>
  </si>
  <si>
    <t>vytyčení stávajících IS</t>
  </si>
  <si>
    <t>19</t>
  </si>
  <si>
    <t>vytyčení hranice staveniště, vč.vyhotovení vytyčovacího protokolu stavby</t>
  </si>
  <si>
    <t>20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</si>
  <si>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</si>
  <si>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</si>
  <si>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</si>
  <si>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</si>
  <si>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21</t>
  </si>
  <si>
    <t>zaměř.NK po odbourání, zaměř.opěr po odbourání, zaměření povrchu spřahující 
desky + ložné vrstvy + obrusné vrstvy, vč.vytvoření digitálního modelu</t>
  </si>
  <si>
    <t>22</t>
  </si>
  <si>
    <t>02940</t>
  </si>
  <si>
    <t>OSTATNÍ POŽADAVKY - VYPRACOVÁNÍ DOKUMENTACE</t>
  </si>
  <si>
    <t>technické předpisy (betonáž, izolace, sanace, PKO, tryskání apod.)</t>
  </si>
  <si>
    <t>23</t>
  </si>
  <si>
    <t>VTD pažení ze zápor, zábradlí, MZ, blud.proudy 
a další případná VTD</t>
  </si>
  <si>
    <t>1=1,000 [A]</t>
  </si>
  <si>
    <t>24</t>
  </si>
  <si>
    <t>02943</t>
  </si>
  <si>
    <t>OSTATNÍ POŽADAVKY - VYPRACOVÁNÍ RDS</t>
  </si>
  <si>
    <t>RDS-Z-PDS - pro celou stavbu</t>
  </si>
  <si>
    <t>25</t>
  </si>
  <si>
    <t>02944</t>
  </si>
  <si>
    <t>OSTAT POŽADAVKY - DOKUMENTACE SKUTEČ PROVEDENÍ V DIGIT FORMĚ</t>
  </si>
  <si>
    <t>skutečného provedení stavby</t>
  </si>
  <si>
    <t>26</t>
  </si>
  <si>
    <t>02945</t>
  </si>
  <si>
    <t>OSTAT POŽADAVKY - GEOMETRICKÝ PLÁN</t>
  </si>
  <si>
    <t>Ve 12-ti vyhotoveních</t>
  </si>
  <si>
    <t>27</t>
  </si>
  <si>
    <t>02946</t>
  </si>
  <si>
    <t>OSTAT POŽADAVKY - FOTODOKUMENTACE</t>
  </si>
  <si>
    <t>Včetně zdokumentování stávajícího stavu během demolice a pasportizace 
přilehlých ploch, okolí a konstrukcí</t>
  </si>
  <si>
    <t>28</t>
  </si>
  <si>
    <t>02950</t>
  </si>
  <si>
    <t>OSTATNÍ POŽADAVKY - POSUDKY, KONTROLY, REVIZNÍ ZPRÁVY</t>
  </si>
  <si>
    <t>Povodňový a havarijní plán</t>
  </si>
  <si>
    <t>29</t>
  </si>
  <si>
    <t>02960</t>
  </si>
  <si>
    <t>OSTATNÍ POŽADAVKY - ODBORNÝ DOZOR</t>
  </si>
  <si>
    <t>Geotechnický dohled</t>
  </si>
  <si>
    <t>30</t>
  </si>
  <si>
    <t>Drážní dozor</t>
  </si>
  <si>
    <t>31</t>
  </si>
  <si>
    <t>02991</t>
  </si>
  <si>
    <t>OSTATNÍ POŽADAVKY - INFORMAČNÍ TABULE</t>
  </si>
  <si>
    <t>Označení stavby dle směrnic investora</t>
  </si>
  <si>
    <t>32</t>
  </si>
  <si>
    <t>02992R</t>
  </si>
  <si>
    <t>NÁKLADY NA KOORDINACI PŘELOŽKY CETIN</t>
  </si>
  <si>
    <t>33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</si>
  <si>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</si>
  <si>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</si>
  <si>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</si>
  <si>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110</t>
  </si>
  <si>
    <t>Dopravně inženýrská opatření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</si>
  <si>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</si>
  <si>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</si>
  <si>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stavby Součástí položky je i údržba a péče o dopravně inženýrská opatření v 
průběhu celé stavby. 
vč.případné pasportizace v okolí stavby, objízdných tras či dopravního značení 
Součástí položky je vyřízení DIR včetně jeho projednání.</t>
  </si>
  <si>
    <t>Komunikace</t>
  </si>
  <si>
    <t>57792B</t>
  </si>
  <si>
    <t>VÝSPRAVA VÝTLUKŮ SMĚSÍ ACO MODIFIK TL. DO 50MM</t>
  </si>
  <si>
    <t>M2</t>
  </si>
  <si>
    <t>oprava objízdných tras - odhad 1,5% plochy objízdné komunikace   7200,0*10,0*0,015=1 080,000 [A]</t>
  </si>
  <si>
    <t>SO 201</t>
  </si>
  <si>
    <t>Most přes dráhu</t>
  </si>
  <si>
    <t>015111</t>
  </si>
  <si>
    <t>POPLATKY ZA LIKVIDACŮ ODPADŮ NEKONTAMINOVANÝCH - 17 05 04  VYTĚŽENÉ ZEMINY A HORNINY -  I. TŘÍDA TĚŽITELNOSTI</t>
  </si>
  <si>
    <t>T</t>
  </si>
  <si>
    <t>pol.113328  65,283*2,0=130,566 [A] 
pol.131738  74,32*2,0=148,640 [B] 
Celkem: A+B=279,206 [C]</t>
  </si>
  <si>
    <t>015130</t>
  </si>
  <si>
    <t>POPLATKY ZA LIKVIDACŮ ODPADŮ NEKONTAMINOVANÝCH - 17 03 02  VYBOURANÝ ASFALTOVÝ BETON BEZ DEHTU</t>
  </si>
  <si>
    <t>pol.113138  2,544*2,4=6,106 [A]</t>
  </si>
  <si>
    <t>015140</t>
  </si>
  <si>
    <t>POPLATKY ZA LIKVIDACŮ ODPADŮ NEKONTAMINOVANÝCH - 17 01 01  BETON Z DEMOLIC OBJEKTŮ, ZÁKLADŮ TV</t>
  </si>
  <si>
    <t>pol.113358  32,641*2,3=75,074 [A] 
pol.11351B  173,82*0,05*0,2*2,3=3,998 [B] 
pol.966158  11,931*2,3=27,441 [C] 
Celkem: A+B+C=106,513 [D]</t>
  </si>
  <si>
    <t>015140R</t>
  </si>
  <si>
    <t>beton železový, předpjatý</t>
  </si>
  <si>
    <t>pol.966118  43,638*2,5=109,095 [A] 
pol.966168  (256,497+58,564)*2,5=787,653 [B] 
Celkem: A+B=896,748 [C]</t>
  </si>
  <si>
    <t>015420</t>
  </si>
  <si>
    <t>POPLATKY ZA LIKVIDACŮ ODPADŮ NEKONTAMINOVANÝCH - 17 06 04  ZBYTKY IZOLAČNÍCH MATERIÁLŮ</t>
  </si>
  <si>
    <t>pol.97817  2231,504*0,01*2,4=53,556 [A]</t>
  </si>
  <si>
    <t>015570</t>
  </si>
  <si>
    <t>POPLATKY ZA LIKVIDACŮ ODPADŮ NEBEZPEČNÝCH - 17 03 03*  ASFALTOVÉ STAVEBNÍ NÁTĚRY</t>
  </si>
  <si>
    <t>povrch chodníků tl.5 mm (pol.93827)   808,072*0,005*2,4=9,697 [A]</t>
  </si>
  <si>
    <t>015760</t>
  </si>
  <si>
    <t>POPLATKY ZA LIKVIDACŮ ODPADŮ NEBEZPEČNÝCH - 17 06 03*  IZOLAČNÍ MATERIÁLY OBSAHUJÍCÍ NEBEZPEČNÉ LÁTKY</t>
  </si>
  <si>
    <t>pol.938552  748,43*50kg/m2*0,001*0,2=7,484 [A] 
pol.938652  83,197*50kg/m2*0,001*0,2=0,832 [B] 
Celkem: A+B=8,316 [C]</t>
  </si>
  <si>
    <t>plán sledování a údržby mostu</t>
  </si>
  <si>
    <t>029412</t>
  </si>
  <si>
    <t>OSTATNÍ POŽADAVKY - VYPRACOVÁNÍ MOSTNÍHO LISTU</t>
  </si>
  <si>
    <t>02953</t>
  </si>
  <si>
    <t>OSTATNÍ POŽADAVKY - HLAVNÍ MOSTNÍ PROHLÍDKA</t>
  </si>
  <si>
    <t>1. HMP vč.zpřístupnění</t>
  </si>
  <si>
    <t>Zemní práce</t>
  </si>
  <si>
    <t>113138</t>
  </si>
  <si>
    <t>ODSTRANĚNÍ KRYTU ZPEVNĚNÝCH PLOCH S ASFALT POJIVEM, ODVOZ DO 20KM</t>
  </si>
  <si>
    <t>M3</t>
  </si>
  <si>
    <t>vč.odvozu a uložení na skládku</t>
  </si>
  <si>
    <t>okolo pilíře3 pod mostem  3,0*3,0*0,04*2=0,720 [A] 
okolo MZ šířky 300 mm  9,5*0,3*2*0,04*8=1,824 [B] 
Celkem: A+B=2,544 [C]</t>
  </si>
  <si>
    <t>113328</t>
  </si>
  <si>
    <t>ODSTRAN PODKL ZPEVNĚNÝCH PLOCH Z KAMENIVA NESTMEL, ODVOZ DO 20KM</t>
  </si>
  <si>
    <t>chodníky tl.200 mm   (2,4-0,25)*0,2*(80,8+34,35+36,67)=65,283 [A]</t>
  </si>
  <si>
    <t>113358</t>
  </si>
  <si>
    <t>ODSTRAN PODKLADU ZPEVNĚNÝCH PLOCH Z BETONU, ODVOZ DO 20KM</t>
  </si>
  <si>
    <t>chodník tl.100 mm  (2,4-0,25)*0,1*(80,8+34,35+36,67)=32,641 [A]</t>
  </si>
  <si>
    <t>113514</t>
  </si>
  <si>
    <t>ODSTRANĚNÍ ZÁHONOVÝCH OBRUBNÍKŮ, ODVOZ DO 5KM</t>
  </si>
  <si>
    <t>M</t>
  </si>
  <si>
    <t>podél chodníku mimo most  80,8+34,35+36,67=151,820 [A] 
u pilířů pod mostem - pil.2,4,5  2,0*4*2,5=20,000 [D] 
u křídel op.1  1,0*2=2,000 [B] 
Celkem: A+D+B=173,820 [E]</t>
  </si>
  <si>
    <t>11351B</t>
  </si>
  <si>
    <t>ODSTRANĚNÍ ZÁHONOVÝCH OBRUBNÍKŮ - DOPRAVA</t>
  </si>
  <si>
    <t>tkm</t>
  </si>
  <si>
    <t>na skládku - odhad 20 km</t>
  </si>
  <si>
    <t>podél chodníku mimo most  173,82*0,05*0,2*2,3*15=59,968 [A]</t>
  </si>
  <si>
    <t>113531</t>
  </si>
  <si>
    <t>ODSTRANĚNÍ CHODNÍKOVÝCH KAMENNÝCH OBRUBNÍKŮ, ODVOZ DO 1KM</t>
  </si>
  <si>
    <t>silniční kotvený obrubník OP3 na mostě - vč.očištění, použije se zpět</t>
  </si>
  <si>
    <t>na mostě, křídlech a zdi 169,94+165,2+83,55=418,690 [A]</t>
  </si>
  <si>
    <t>nekotvený obrubník OP3 mimo most - vč.očištění, použije se zpět</t>
  </si>
  <si>
    <t>chodník mimo most  75,24+34,35+36,67=146,260 [A]</t>
  </si>
  <si>
    <t>113728</t>
  </si>
  <si>
    <t>FRÉZOVÁNÍ ZPEVNĚNÝCH PLOCH ASFALTOVÝCH, ODVOZ DO 20KM</t>
  </si>
  <si>
    <t>Povinný odkup zhotovitelem</t>
  </si>
  <si>
    <t>na mostě a nad výkopem tl.80 mm   9,5*0,08*(162,0+4,5*2)=129,960 [A] 
mimo most (předpolí + sjezdy) dl.1,751km tl.40 mm  (17150,0m2+618,0m2-9,5*(162,0+4,5*2))*0,04=645,740 [B] 
Celkem: A+B=775,700 [C]</t>
  </si>
  <si>
    <t>113766</t>
  </si>
  <si>
    <t>FRÉZOVÁNÍ DRÁŽKY PRŮŘEZU DO 800MM2 V ASFALTOVÉ VOZOVCE</t>
  </si>
  <si>
    <t>napojení vozovky (sjezdy)</t>
  </si>
  <si>
    <t>11+11+20+9+35+55+40+13+16+14+19+9*4+10*3=309,000 [B]</t>
  </si>
  <si>
    <t>12110</t>
  </si>
  <si>
    <t>SEJMUTÍ ORNICE NEBO LESNÍ PŮDY</t>
  </si>
  <si>
    <t>podél chodníku - použije se zpět</t>
  </si>
  <si>
    <t>podél chodníku  0,8*152,0*0,15=18,240 [A]</t>
  </si>
  <si>
    <t>125731</t>
  </si>
  <si>
    <t>VYKOPÁVKY ZE ZEMNÍKŮ A SKLÁDEK TŘ. I, ODVOZ DO 1KM</t>
  </si>
  <si>
    <t>zemina na zásyp</t>
  </si>
  <si>
    <t>63,203=63,203 [A]</t>
  </si>
  <si>
    <t>131731</t>
  </si>
  <si>
    <t>HLOUBENÍ JAM ZAPAŽ I NEPAŽ TŘ. I, ODVOZ DO 1KM</t>
  </si>
  <si>
    <t>vč.odvozu na meziskládku</t>
  </si>
  <si>
    <t>pro schodiště  4,6*4,6*2,3*2=97,336 [A] 
odpočet základ  -34,133=-34,133 [B] 
Celkem: A+B=63,203 [C]</t>
  </si>
  <si>
    <t>131738</t>
  </si>
  <si>
    <t>HLOUBENÍ JAM ZAPAŽ I NEPAŽ TŘ. I, ODVOZ DO 20KM</t>
  </si>
  <si>
    <t>vč.odvozu na skládku</t>
  </si>
  <si>
    <t>výkop za opěrami  4,0*0,8*(12,6+10,0)=72,320 [A] 
obnova jímek u op.1  1,0*1,0*1,0*2=2,000 [B] 
Celkem: A+B=74,320 [C]</t>
  </si>
  <si>
    <t>13273</t>
  </si>
  <si>
    <t>HLOUBENÍ RÝH ŠÍŘ DO 2M PAŽ I NEPAŽ TŘ. I</t>
  </si>
  <si>
    <t>ponechá se v místě výkopu - použije se zpět</t>
  </si>
  <si>
    <t>viz tab.opravy spodní stavby  126,1=126,100 [A] 
pro zákl.pas chodníku  1,2*0,4*152,0=72,960 [D] 
Celkem: A+D=199,060 [E]</t>
  </si>
  <si>
    <t>17120</t>
  </si>
  <si>
    <t>ULOŽENÍ SYPANINY DO NÁSYPŮ A NA SKLÁDKY BEZ ZHUTNĚNÍ</t>
  </si>
  <si>
    <t>74,32=74,320 [A]</t>
  </si>
  <si>
    <t>17411</t>
  </si>
  <si>
    <t>ZÁSYP JAM A RÝH ZEMINOU SE ZHUTNĚNÍM</t>
  </si>
  <si>
    <t>zemina z výkopu</t>
  </si>
  <si>
    <t>viz tab.opravy spodní stavby  122,5=122,500 [A] 
zákl.pas chodníku  1,2*0,4*152,0=72,960 [B] 
základy schodiště  63,203=63,203 [C] 
Celkem: A+B+C=258,663 [D]</t>
  </si>
  <si>
    <t>18222</t>
  </si>
  <si>
    <t>ROZPROSTŘENÍ ORNICE VE SVAHU V TL DO 0,15M</t>
  </si>
  <si>
    <t>podél chodníku  0,8*152,0=121,600 [A]</t>
  </si>
  <si>
    <t>18242</t>
  </si>
  <si>
    <t>ZALOŽENÍ TRÁVNÍKU HYDROOSEVEM NA ORNICI</t>
  </si>
  <si>
    <t>Základy</t>
  </si>
  <si>
    <t>21341</t>
  </si>
  <si>
    <t>DRENÁŽNÍ VRSTVY Z PLASTBETONU (PLASTMALTY)</t>
  </si>
  <si>
    <t>vč.dren.profilu</t>
  </si>
  <si>
    <t>podélné žebro 0,15*0,04*162,0*2=1,944 [A] 
okolo odv.trubiček 0,45*0,4*0,07*18=0,227 [B] 
okolo odvodňovačů 0,15*0,04*3*10=0,180 [C] 
příčné žebro před dilatacemi  0,1*0,04*9,5*8=0,304 [D] 
Celkem: A+B+C+D=2,655 [E]</t>
  </si>
  <si>
    <t>22695R</t>
  </si>
  <si>
    <t>ZÁPOROVÉ PAŽENÍ DOČASNÉ (POHLEDOVÁ PLOCHA)</t>
  </si>
  <si>
    <t>kompletní - viditelná pohledová plocha</t>
  </si>
  <si>
    <t>op.1  4,1*6,35=26,035 [A] 
schodiště pil.,8  2,4*10,1=24,240 [B] 
Celkem: A+B=50,275 [C]</t>
  </si>
  <si>
    <t>261515</t>
  </si>
  <si>
    <t>VRTY PRO KOTVENÍ A INJEKTÁŽ NA POVRCHU TŘ. V D DO 50MM</t>
  </si>
  <si>
    <t>odvrtání dutin</t>
  </si>
  <si>
    <t>v nosnících  0,1*13*6=7,800 [A]</t>
  </si>
  <si>
    <t>261516</t>
  </si>
  <si>
    <t>VRTY PRO KOTV, INJEKT, MIKROPIL NA POVRCHU TŘ V D DO 80MM</t>
  </si>
  <si>
    <t>pro trubičky odvodnění</t>
  </si>
  <si>
    <t>pro trubičky odvodnění  0,85*80=68,000 [A]</t>
  </si>
  <si>
    <t>26152</t>
  </si>
  <si>
    <t>VRTY PRO KOTVENÍ, INJEKTÁŽ A MIKROPILOTY NA POVRCHU TŘ. V D DO 100MM</t>
  </si>
  <si>
    <t>v monolitu zdola  (0,14+0,54)*0,5*7*4=9,520 [B]</t>
  </si>
  <si>
    <t>34</t>
  </si>
  <si>
    <t>26153</t>
  </si>
  <si>
    <t>VRTY PRO KOTVENÍ, INJEKTÁŽ A MIKROPILOTY NA POVRCHU TŘ. V D DO 150MM</t>
  </si>
  <si>
    <t>v monolitu zhora  0,3*7*4=8,400 [A]</t>
  </si>
  <si>
    <t>35</t>
  </si>
  <si>
    <t>272325</t>
  </si>
  <si>
    <t>ZÁKLADY ZE ŽELEZOBETONU DO C30/37</t>
  </si>
  <si>
    <t>C30/37 -XF2 vč.bednění, výplně a těsnění pracovních a dilatačních spar, vč.nátěru 
zasypaných ploch proti zemní vlhkosti</t>
  </si>
  <si>
    <t>základová patka schodiště 
u pil.4  2,5*2,5*1,0+1,8*1,8*1,305=10,478 [A] 
u pil.8  3,0*2,5*1,0+1,8*1,8*1,35=11,874 [B] 
Celkem schodiště: A+B=22,352 [C] 
základový pás předpolí   
0,4*0,56*(75,24+34,35+36,67)=32,762 [D] 
Celkem: C+D=55,114 [E]</t>
  </si>
  <si>
    <t>36</t>
  </si>
  <si>
    <t>272365</t>
  </si>
  <si>
    <t>VÝZTUŽ ZÁKLADŮ Z OCELI 10505, B500B</t>
  </si>
  <si>
    <t>odhad 180 kg/m3 (100 kg/m3)</t>
  </si>
  <si>
    <t>schodiště  22,352*0,180=4,023 [A] 
základový pás předpolí  32,762*0,1=3,276 [B] 
Celkem: A+B=7,299 [C]</t>
  </si>
  <si>
    <t>37</t>
  </si>
  <si>
    <t>285392</t>
  </si>
  <si>
    <t>DODATEČNÉ KOTVENÍ VLEPENÍM BETONÁŘSKÉ VÝZTUŽE D DO 16MM DO VRTŮ</t>
  </si>
  <si>
    <t>Výztuž prof.12 mm 
dodání výztuže, provedení vrtu, vsunutí výztuže do vyvrtaného profilu a její 
zalepení předepsaným pojivem</t>
  </si>
  <si>
    <t>viz tab.opravy spodní stavby   
obet.plocha  2600=2 600,000 [A] 
okraje  742=742,000 [B] 
Celkem: A+B=3 342,000 [C]</t>
  </si>
  <si>
    <t>38</t>
  </si>
  <si>
    <t>Výztuž prof.16 mm 
dodání výztuže, provedení vrtu, vsunutí výztuže do vyvrtaného profilu a její 
zalepení předepsaným pojivem</t>
  </si>
  <si>
    <t>viz tab.opravy spodní stavby 
paty, ZZ, křídla, zeď  826=826,000 [A]</t>
  </si>
  <si>
    <t>Svislé konstrukce</t>
  </si>
  <si>
    <t>39</t>
  </si>
  <si>
    <t>317125</t>
  </si>
  <si>
    <t>ŘÍMSY Z DÍLCŮ ŽELEZOBETONOVÝCH DO C30/37</t>
  </si>
  <si>
    <t>0,5*0,12*8,0=0,480 [A]</t>
  </si>
  <si>
    <t>40</t>
  </si>
  <si>
    <t>31717</t>
  </si>
  <si>
    <t>KOVOVÉ KONSTRUKCE PRO KOTVENÍ ŘÍMSY</t>
  </si>
  <si>
    <t>KG</t>
  </si>
  <si>
    <t>kompletní vč.vrtání a vlepení, 2 ks po 2m na NK, vč.PKO</t>
  </si>
  <si>
    <t>odhad 6 kg/kus  82*2*6,0*2=1 968,000 [A]</t>
  </si>
  <si>
    <t>41</t>
  </si>
  <si>
    <t>317325</t>
  </si>
  <si>
    <t>ŘÍMSY ZE ŽELEZOBETONU DO C30/37</t>
  </si>
  <si>
    <t>C30/37 XF4 vč.bednění, vč.výplně a těsnění prac.,smršť. a dilat. spar</t>
  </si>
  <si>
    <t>římsy na mostě  (0,25*0,5+1,82*0,22)*(169,94+162,2)=174,506 [A] 
římsa na zdi  0,9m2*83,55=75,195 [B] 
Celkem: A+B=249,701 [C]</t>
  </si>
  <si>
    <t>42</t>
  </si>
  <si>
    <t>317365</t>
  </si>
  <si>
    <t>VÝZTUŽ ŘÍMS Z OCELI 10505, B500B</t>
  </si>
  <si>
    <t>Odhad 200 kg/m3</t>
  </si>
  <si>
    <t>249,701*0,200=49,940 [A]</t>
  </si>
  <si>
    <t>43</t>
  </si>
  <si>
    <t>333325</t>
  </si>
  <si>
    <t>MOSTNÍ OPĚRY A KŘÍDLA ZE ŽELEZOVÉHO BETONU DO C30/37</t>
  </si>
  <si>
    <t>C30/37 XF2 vč.letopočtu opravy</t>
  </si>
  <si>
    <t>křídla a nová záv.zídka   
op.1  0,45*1*12,6+2*1,62*0,5=7,290 [G] 
op.10  0,45*1*10,15+1,21*0,93*1,15+1,25*1*2,3=8,737 [H] 
Celkem křídla: G+H=16,027 [I] 
obetonování viditelných ploch v tl.150 mm - viz tab.opravy spodní stavby 
op.1  1,89=1,890 [D] 
op.10  19,17=19,170 [E] 
Celkem obetonování: D+E=21,060 [F] 
Celkem: I+F=37,087 [J]</t>
  </si>
  <si>
    <t>44</t>
  </si>
  <si>
    <t>333365</t>
  </si>
  <si>
    <t>VÝZTUŽ MOSTNÍCH OPĚR A KŘÍDEL Z OCELI 10505, B500B</t>
  </si>
  <si>
    <t>Vázaná výztuž nebo Kari síť - 160 kg/m3</t>
  </si>
  <si>
    <t>37,087*0,160=5,934 [A]</t>
  </si>
  <si>
    <t>45</t>
  </si>
  <si>
    <t>334325R</t>
  </si>
  <si>
    <t>MOSTNÍ PILÍŘE A STATIVA ZE ŽELEZOVÉHO BETONU DO C30/37</t>
  </si>
  <si>
    <t>C30/37 XF2 - obetonování ploch v tl.150 mm, vč.nátěru zasypaných ploch proti zemní vlhkosti 
zvýšená pracnost</t>
  </si>
  <si>
    <t>viz tab.opravy spodní stavby  86,2-21,06=65,140 [A]</t>
  </si>
  <si>
    <t>46</t>
  </si>
  <si>
    <t>334365</t>
  </si>
  <si>
    <t>VÝZTUŽ MOSTNÍCH PILÍŘŮ A STATIV Z OCELI 10505, B500B</t>
  </si>
  <si>
    <t>Vázaná výztuž nebo Kari síť - odhad 120 kg/m3</t>
  </si>
  <si>
    <t>65,14*0,120=7,817 [A]</t>
  </si>
  <si>
    <t>Vodorovné konstrukce</t>
  </si>
  <si>
    <t>47</t>
  </si>
  <si>
    <t>420325</t>
  </si>
  <si>
    <t>PŘECHODOVÉ DESKY MOSTNÍCH OPĚR ZE ŽELEZOBETONU C30/37</t>
  </si>
  <si>
    <t>C30/37 XF2</t>
  </si>
  <si>
    <t>3,0*0,2*9,4*2=11,280 [A]</t>
  </si>
  <si>
    <t>48</t>
  </si>
  <si>
    <t>420365</t>
  </si>
  <si>
    <t>VÝZTUŽ PŘECHODOVÝCH DESEK MOSTNÍCH OPĚR Z OCELI 10505, B500B</t>
  </si>
  <si>
    <t>odhad 150 kg/m3</t>
  </si>
  <si>
    <t>11,28*0,150=1,692 [A]</t>
  </si>
  <si>
    <t>49</t>
  </si>
  <si>
    <t>428400</t>
  </si>
  <si>
    <t>MOSTNÍ LOŽISKA Z OCELI (OCELOLITINY) - ÚDRŽBA</t>
  </si>
  <si>
    <t>otryskání a konzervace</t>
  </si>
  <si>
    <t>pil.5 a pil.8  13*2=26,000 [A]</t>
  </si>
  <si>
    <t>50</t>
  </si>
  <si>
    <t>43194B</t>
  </si>
  <si>
    <t>SCHODIŠŤ KONSTR Z OCELI S 355</t>
  </si>
  <si>
    <t>Z oceli S355 JO 
Kompletní vč.PKO</t>
  </si>
  <si>
    <t>u pil.4  13,671=13,671 [A] 
u pil.8  14,335=14,335 [B] 
Celkem: A+B=28,006 [C]</t>
  </si>
  <si>
    <t>51</t>
  </si>
  <si>
    <t>451312</t>
  </si>
  <si>
    <t>PODKLADNÍ A VÝPLŇOVÉ VRSTVY Z PROSTÉHO BETONU C12/15</t>
  </si>
  <si>
    <t>C12/15 X0 - podkladní beton</t>
  </si>
  <si>
    <t>pod základový pás předpolí  0,7*0,05*(34,35+36,67+75,34)=5,123 [A] 
pod přechodové desky  3,0*0,05*9,6*2=2,880 [B] 
Celkem: A+B=8,003 [C]</t>
  </si>
  <si>
    <t>52</t>
  </si>
  <si>
    <t>45157</t>
  </si>
  <si>
    <t>PODKLADNÍ A VÝPLŇOVÉ VRSTVY Z KAMENIVA TĚŽENÉHO</t>
  </si>
  <si>
    <t>kačírek</t>
  </si>
  <si>
    <t>u pilířů - mezi obrubníky  2,0*2,0*0,2*2*5=8,000 [A] 
op.10  15,0*1,0*0,2=3,000 [B] 
Celkem: A+B=11,000 [C] 
obnova jímek u op.1  1,0*1,0*1,0*2=2,000 [D] 
Celkem: C+D=13,000 [E]</t>
  </si>
  <si>
    <t>53</t>
  </si>
  <si>
    <t>457325</t>
  </si>
  <si>
    <t>VYROVNÁVACÍ A SPÁDOVÝ ŽELEZOBETON C30/37</t>
  </si>
  <si>
    <t>oprava vyrovnávací vrstvy - odhad 40% plochy mostu, prům.tl.161 mm  13,64*162,0*0,161*0,4=142,303 [A]</t>
  </si>
  <si>
    <t>54</t>
  </si>
  <si>
    <t>457365</t>
  </si>
  <si>
    <t>VÝZTUŽ VYROV A SPÁD BETONU Z OCELI 10505, B500B</t>
  </si>
  <si>
    <t>142,303*0,150=21,345 [A]</t>
  </si>
  <si>
    <t>55</t>
  </si>
  <si>
    <t>45857</t>
  </si>
  <si>
    <t>VÝPLŇ ZA OPĚRAMI A ZDMI Z KAMENIVA TĚŽENÉHO</t>
  </si>
  <si>
    <t>pod přech.desky  4,0*0,5*(12,6+10,0)=45,200 [A]</t>
  </si>
  <si>
    <t>56</t>
  </si>
  <si>
    <t>465923</t>
  </si>
  <si>
    <t>PŘEDLÁŽDĚNÍ DLAŽBY Z BETON DLAŽDIC</t>
  </si>
  <si>
    <t>- rozebrání stávající dlažby a pokládka dlažby ze stávajícího dlažebního materiálu (bez dodávky nového), očištění 
- dodání a rozprostření materiálu pro lože a jeho tloušťku předepsanou dokumentací a pro předepsanou výplň spar</t>
  </si>
  <si>
    <t>u opěry 1   0,6*15,0+0,5*1,0*2=10,000 [A]</t>
  </si>
  <si>
    <t>57</t>
  </si>
  <si>
    <t>56143</t>
  </si>
  <si>
    <t>KAMENIVO ZPEVNĚNÉ CEMENTEM TL. DO 150MM</t>
  </si>
  <si>
    <t>SC C 8/10</t>
  </si>
  <si>
    <t>nad výkopem za opěrami  4,0*10,0*2=80,000 [A]</t>
  </si>
  <si>
    <t>58</t>
  </si>
  <si>
    <t>56334</t>
  </si>
  <si>
    <t>VOZOVKOVÉ VRSTVY ZE ŠTĚRKODRTI TL. DO 200MM</t>
  </si>
  <si>
    <t>ŠD tl.200 mm</t>
  </si>
  <si>
    <t>chodníky  1,65*(80,8+34,35+36,67)=250,503 [A]</t>
  </si>
  <si>
    <t>59</t>
  </si>
  <si>
    <t>56335</t>
  </si>
  <si>
    <t>VOZOVKOVÉ VRSTVY ZE ŠTĚRKODRTI TL. DO 250MM</t>
  </si>
  <si>
    <t>ŠD tl.250 mm</t>
  </si>
  <si>
    <t>nad výkopem za opěrami  4,0*11,5*2=92,000 [A]</t>
  </si>
  <si>
    <t>60</t>
  </si>
  <si>
    <t>572214</t>
  </si>
  <si>
    <t>SPOJOVACÍ POSTŘIK Z MODIFIK EMULZE DO 0,5KG/M2</t>
  </si>
  <si>
    <t>PS-EP 0,35 kg/m2</t>
  </si>
  <si>
    <t>pod obrusem na mostě  9,5*162,0=1 539,000 [A] 
pod ložnou nad výkopem 9,5*4,5*2=85,500 [B] 
mimo most (předpolí + sjezdy) dl.1,751km k dilataci 17150,0m2+618,0m2-9,5*162,0=16 229,000 [C] 
Celkem: A+B+C=17 853,500 [D]</t>
  </si>
  <si>
    <t>61</t>
  </si>
  <si>
    <t>574D68</t>
  </si>
  <si>
    <t>ASFALTOVÝ BETON PRO LOŽNÍ VRSTVY MODIFIK ACL 22+, 22S TL. 70MM</t>
  </si>
  <si>
    <t>ACL 22 S</t>
  </si>
  <si>
    <t>nad výkopem za opěrami  4,0*9,5*2=76,000 [A]</t>
  </si>
  <si>
    <t>62</t>
  </si>
  <si>
    <t>574E68</t>
  </si>
  <si>
    <t>ASFALTOVÝ BETON PRO PODKLADNÍ VRSTVY ACP 22+, 22S TL. 70MM</t>
  </si>
  <si>
    <t>ACP 22 S</t>
  </si>
  <si>
    <t>63</t>
  </si>
  <si>
    <t>574J54</t>
  </si>
  <si>
    <t>ASFALTOVÝ KOBEREC MASTIXOVÝ MODIFIK SMA 11+, 11S TL. 40MM</t>
  </si>
  <si>
    <t>SMA</t>
  </si>
  <si>
    <t>na mostě mezi dilatace  9,5*162,0=1 539,000 [A] 
odpočet odvod.proužek  -0,5*2*162,0=- 162,000 [B] 
vozovka na předpolích (1,751 km minus most)  17150,0+618,0-1539,0=16 229,000 [C] 
Celkem: A+B+C=17 606,000 [D]</t>
  </si>
  <si>
    <t>64</t>
  </si>
  <si>
    <t>575E43</t>
  </si>
  <si>
    <t>LITÝ ASFALT MA II (KŘIŽ, PARKOVIŠTĚ, ZASTÁVKY) 11 TL. 35MM MODIFIK</t>
  </si>
  <si>
    <t>odvodňovací proužek (tl.30mm - 40mm)</t>
  </si>
  <si>
    <t>na mostě mezi krajní dilatace  0,5*162,0*2=162,000 [A]</t>
  </si>
  <si>
    <t>65</t>
  </si>
  <si>
    <t>575F53</t>
  </si>
  <si>
    <t>LITÝ ASFALT MA IV (OCHRANA MOSTNÍ IZOLACE) 11 TL. 40MM MODIFIK</t>
  </si>
  <si>
    <t>na mostě mezi krajní dilatace  9,5*(162,0+1,0*2)=1 558,000 [A] 
okolo MZ šířky 300 mm  9,5*0,3*2*8=45,600 [B] 
Celkem: A+B=1 603,600 [C]</t>
  </si>
  <si>
    <t>66</t>
  </si>
  <si>
    <t>576412</t>
  </si>
  <si>
    <t>POSYP KAMENIVEM OBALOVANÝM 3KG/M2</t>
  </si>
  <si>
    <t>na MA a SMA</t>
  </si>
  <si>
    <t>na MA  1558,0=1 558,000 [A] 
na SMA  17606,0=17 606,000 [B] 
Celkem: A+B=19 164,000 [C]</t>
  </si>
  <si>
    <t>67</t>
  </si>
  <si>
    <t>582611</t>
  </si>
  <si>
    <t>KRYTY Z BETON DLAŽDIC SE ZÁMKEM ŠEDÝCH TL 60MM DO LOŽE Z KAM</t>
  </si>
  <si>
    <t>zámková dlažba tl.60 mm do lože z kam.drti tl.40 mm</t>
  </si>
  <si>
    <t>68</t>
  </si>
  <si>
    <t>587205</t>
  </si>
  <si>
    <t>PŘEDLÁŽDĚNÍ KRYTU Z BETONOVÝCH DLAŽDIC</t>
  </si>
  <si>
    <t>betonová přídlažba, vodící proužek - oprava   200,0*0,5=100,000 [A]</t>
  </si>
  <si>
    <t>Úpravy povrchů, podlahy, výplně otvorů</t>
  </si>
  <si>
    <t>69</t>
  </si>
  <si>
    <t>626112</t>
  </si>
  <si>
    <t>REPROFILACE PODHLEDŮ, SVISLÝCH PLOCH SANAČNÍ MALTOU JEDNOVRST TL 20MM</t>
  </si>
  <si>
    <t>viz tab.opravy spodní stavby - stativa - odhad 80% plochy  182,7=182,700 [A] 
NK - boky a podhled -  odhad 5% plochy  221,97*0,5=110,985 [B] 
Celkem: A+B=293,685 [C]</t>
  </si>
  <si>
    <t>70</t>
  </si>
  <si>
    <t>626121</t>
  </si>
  <si>
    <t>REPROFIL PODHL, SVIS PLOCH SANAČ MALTOU DVOUVRST TL DO 40MM</t>
  </si>
  <si>
    <t>viz tab.opravy spodní stavby - stativa - odhad  20% plochy  45,7=45,700 [A] 
NK - boky a podhled -  odhad 5% plochy  221,97*0,5=110,985 [B] 
Celkem: A+B=156,685 [C]</t>
  </si>
  <si>
    <t>71</t>
  </si>
  <si>
    <t>626212</t>
  </si>
  <si>
    <t>REPROFILACE VODOROVNÝCH PLOCH SHORA SANAČNÍ MALTOU JEDNOVRST TL 20MM</t>
  </si>
  <si>
    <t>oprava vyrovnávací vrstvy - odhad 15% plochy  13,64*162,0*0,15=331,452 [A]</t>
  </si>
  <si>
    <t>72</t>
  </si>
  <si>
    <t>626221</t>
  </si>
  <si>
    <t>REPROFIL VODOR PLOCH SHORA SANAČ MALTOU DVOUVRST TL DO 40MM</t>
  </si>
  <si>
    <t>oprava vyrovnávací vrstvy -  odhad 15% plochy  13,64*162,0*0,15=331,452 [A]</t>
  </si>
  <si>
    <t>73</t>
  </si>
  <si>
    <t>62631</t>
  </si>
  <si>
    <t>SPOJOVACÍ MŮSTEK MEZI STARÝM A NOVÝM BETONEM</t>
  </si>
  <si>
    <t>viz trzskání spodní stavby  748,4=748,400 [B] 
sanace a dobet.spřah.desky a NK   221,97+13,64*162,0*0,4+13,64*162,0*0,3=1 768,746 [C] 
Celkem: B+C=2 517,146 [D]</t>
  </si>
  <si>
    <t>74</t>
  </si>
  <si>
    <t>62641</t>
  </si>
  <si>
    <t>SJEDNOCUJÍCÍ STĚRKA JEMNOU MALTOU TL CCA 2MM</t>
  </si>
  <si>
    <t>stativa 182,7+45,7=228,400 [A]</t>
  </si>
  <si>
    <t>75</t>
  </si>
  <si>
    <t>62652</t>
  </si>
  <si>
    <t>OCHRANA VÝZTUŽE PŘI NEDOSTATEČNÉM KRYTÍ</t>
  </si>
  <si>
    <t>pasivační nátěr výztuže - čistá plocha výztuže</t>
  </si>
  <si>
    <t>viz tab.opravy spodní stavby  61,0=61,000 [A] 
NK - odhad 10% z plochy tryskání   221,97*0,1=22,197 [B] 
Celkem: A+B=83,197 [C]</t>
  </si>
  <si>
    <t>76</t>
  </si>
  <si>
    <t>62663</t>
  </si>
  <si>
    <t>INJEKTÁŽ TRHLIN SILOVĚ SPOJUJÍCÍ</t>
  </si>
  <si>
    <t>odhad</t>
  </si>
  <si>
    <t>3*3*0,52*1+13,6*10+50,4+162=353,080 [A]</t>
  </si>
  <si>
    <t>Přidružená stavební výroba</t>
  </si>
  <si>
    <t>77</t>
  </si>
  <si>
    <t>711432</t>
  </si>
  <si>
    <t>IZOLACE MOSTOVEK POD ŘÍMSOU ASFALTOVÝMI PÁSY</t>
  </si>
  <si>
    <t>Ochrana izolace pod římsou - s kovovou vložkou</t>
  </si>
  <si>
    <t>2,2*162,0*2=712,800 [A]</t>
  </si>
  <si>
    <t>78</t>
  </si>
  <si>
    <t>711442</t>
  </si>
  <si>
    <t>IZOLACE MOSTOVEK CELOPLOŠNÁ ASFALTOVÝMI PÁSY S PEČETÍCÍ VRSTVOU</t>
  </si>
  <si>
    <t>13,64*(162,0+1,4*2)=2 247,872 [A]</t>
  </si>
  <si>
    <t>79</t>
  </si>
  <si>
    <t>74C90R</t>
  </si>
  <si>
    <t>UKOLEJNĚNÍ VODIVÝCH KONSTRUKCÍ</t>
  </si>
  <si>
    <t>ukolejnění provizorních konstrukcí a definitivní ukolejnění včetně vodivých částí vč. posouzění a schválení SŽ a projektové dokumentace</t>
  </si>
  <si>
    <t>80</t>
  </si>
  <si>
    <t>78322</t>
  </si>
  <si>
    <t>PROTIKOROZ OCHRANA DOPLŇK OK NÁTĚREM VÍCEVRST</t>
  </si>
  <si>
    <t>Nová PKO kotev předpětí stativ</t>
  </si>
  <si>
    <t>(0,14*0,28+0,06*(0,28*2+0,14*2))*4*8=2,867 [A]</t>
  </si>
  <si>
    <t>81</t>
  </si>
  <si>
    <t>78380R</t>
  </si>
  <si>
    <t>INHIBITOR KOROZE</t>
  </si>
  <si>
    <t>plocha stativ  228,4=228,400 [A]</t>
  </si>
  <si>
    <t>82</t>
  </si>
  <si>
    <t>78381</t>
  </si>
  <si>
    <t>NÁTĚRY BETON KONSTR TYP S1 (OS-A)</t>
  </si>
  <si>
    <t>hydrofobní impregnace</t>
  </si>
  <si>
    <t>plocha stativ  228.4=228,400 [A]</t>
  </si>
  <si>
    <t>83</t>
  </si>
  <si>
    <t>78382</t>
  </si>
  <si>
    <t>NÁTĚRY BETON KONSTR TYP S2 (OS-B)</t>
  </si>
  <si>
    <t>boky spřah.desky  (0,21+0,17)*162,0*2=123,120 [A]</t>
  </si>
  <si>
    <t>84</t>
  </si>
  <si>
    <t>NK - viz sanované plochy  221,97=221,970 [A]</t>
  </si>
  <si>
    <t>Potrubí</t>
  </si>
  <si>
    <t>85</t>
  </si>
  <si>
    <t>84913</t>
  </si>
  <si>
    <t>POTRUBÍ ODPADNÍ MOSTNÍCH OBJEKTŮ ZE SKLOLAM TRUB DN DO 150MM</t>
  </si>
  <si>
    <t>příl.D2.14 - svislé svody od odvodňovačů  (0,5+6,5+7,6+7,7+6,3)*2=57,200 [A]</t>
  </si>
  <si>
    <t>86</t>
  </si>
  <si>
    <t>87626</t>
  </si>
  <si>
    <t>CHRÁNIČKY Z TRUB PLAST DN DO 80MM</t>
  </si>
  <si>
    <t>Prům.75 mm</t>
  </si>
  <si>
    <t>v římsách na mostě  4*(169,4+1,0*2)+7*(165,19+1,0*1)=1 848,930 [A] 
v římse na zdi  7*(83,55+1,0*1)=591,850 [B] 
pro VO 1*(169,4+75,24+34,35+36,67+165,19+2*0,5*24+2*1,0*2)=508,850 [C] 
Celkem: A+B+C=2 949,630 [D]</t>
  </si>
  <si>
    <t>87</t>
  </si>
  <si>
    <t>87627</t>
  </si>
  <si>
    <t>CHRÁNIČKY Z TRUB PLASTOVÝCH DN DO 100MM</t>
  </si>
  <si>
    <t>na mostě i zdi - vpravo</t>
  </si>
  <si>
    <t>165,19+83,55+1,0*2=250,740 [A]</t>
  </si>
  <si>
    <t>88</t>
  </si>
  <si>
    <t>89921</t>
  </si>
  <si>
    <t>VÝŠKOVÁ ÚPRAVA POKLOPŮ</t>
  </si>
  <si>
    <t>šachty a vpustě UV</t>
  </si>
  <si>
    <t>89</t>
  </si>
  <si>
    <t>89924R</t>
  </si>
  <si>
    <t>ŠACHTY A VPUSTĚ UV - OPRAVA</t>
  </si>
  <si>
    <t>Ostatní konstrukce a práce</t>
  </si>
  <si>
    <t>90</t>
  </si>
  <si>
    <t>9111A1R</t>
  </si>
  <si>
    <t>ZÁBRADLÍ SILNIČNÍ S VODOR MADLY - DODÁVKA A MONTÁŽ</t>
  </si>
  <si>
    <t>Kompletní vč.kotvení do římsy, plastmalty a PKO</t>
  </si>
  <si>
    <t>mimo most  75,24+34,35+36,67=146,260 [A]</t>
  </si>
  <si>
    <t>91</t>
  </si>
  <si>
    <t>9111B3</t>
  </si>
  <si>
    <t>ZÁBRADLÍ SILNIČNÍ SE SVISLOU VÝPLNÍ - DEMONTÁŽ S PŘESUNEM</t>
  </si>
  <si>
    <t>vč.odvozu</t>
  </si>
  <si>
    <t>92</t>
  </si>
  <si>
    <t>9112B1</t>
  </si>
  <si>
    <t>ZÁBRADLÍ MOSTNÍ SE SVISLOU VÝPLNÍ - DODÁVKA A MONTÁŽ</t>
  </si>
  <si>
    <t>93</t>
  </si>
  <si>
    <t>9112B3</t>
  </si>
  <si>
    <t>ZÁBRADLÍ MOSTNÍ SE SVISLOU VÝPLNÍ - DEMONTÁŽ S PŘESUNEM</t>
  </si>
  <si>
    <t>na mostě a křídlech a zdi 169,94+165,2+83,55=418,690 [A] 
na schodištích  71,0,=71,000 [B] 
Celkem: A+B=489,690 [C]</t>
  </si>
  <si>
    <t>94</t>
  </si>
  <si>
    <t>91345</t>
  </si>
  <si>
    <t>NIVELAČNÍ ZNAČKY KOVOVÉ</t>
  </si>
  <si>
    <t>v nerezovém provedení</t>
  </si>
  <si>
    <t>římsy  (10+9)*2=38,000 [A]</t>
  </si>
  <si>
    <t>95</t>
  </si>
  <si>
    <t>91355</t>
  </si>
  <si>
    <t>EVIDENČNÍ ČÍSLO MOSTU</t>
  </si>
  <si>
    <t>kompletní vč.uchycení</t>
  </si>
  <si>
    <t>96</t>
  </si>
  <si>
    <t>915111</t>
  </si>
  <si>
    <t>VODOROVNÉ DOPRAVNÍ ZNAČENÍ BARVOU HLADKÉ - DODÁVKA A POKLÁDKA</t>
  </si>
  <si>
    <t>dělící čára - na mostě  0,125*162,0=20,250 [B] 
vodící pruhy na dl.1,13 km  2*0,25*1130,0=565,000 [D] 
předmostí - přechody, pakk.stání, stíny - 1,75 km odhad  400,0=400,000 [C] 
Celkem: B+D+C=985,250 [E]</t>
  </si>
  <si>
    <t>97</t>
  </si>
  <si>
    <t>915221</t>
  </si>
  <si>
    <t>VODOR DOPRAV ZNAČ PLASTEM STRUKTURÁLNÍ NEHLUČNÉ - DOD A POKLÁDKA</t>
  </si>
  <si>
    <t>98</t>
  </si>
  <si>
    <t>915401</t>
  </si>
  <si>
    <t>VODOROVNÉ DOPRAVNÍ ZNAČENÍ BETON PREFABRIK - DODÁVKA A POKLÁDKA</t>
  </si>
  <si>
    <t>doplnění přídlažby - vodícího proužku - 10% plochy</t>
  </si>
  <si>
    <t>předpolí - viz pol.587205  100,0*0,1=10,000 [A]</t>
  </si>
  <si>
    <t>99</t>
  </si>
  <si>
    <t>917223</t>
  </si>
  <si>
    <t>SILNIČNÍ A CHODNÍKOVÉ OBRUBY Z BETONOVÝCH OBRUBNÍKŮ ŠÍŘ 100MM</t>
  </si>
  <si>
    <t>betonový obrubník - do beton.lože</t>
  </si>
  <si>
    <t>pil.3  2,0*2=4,000 [A] 
pil.2,4,5,8,9  2,0*4*2*5=80,000 [B] 
op.10  15,0=15,000 [C] 
Celkem: A+B+C=99,000 [D]</t>
  </si>
  <si>
    <t>100</t>
  </si>
  <si>
    <t>917426</t>
  </si>
  <si>
    <t>CHODNÍKOVÉ OBRUBY Z KAMENNÝCH OBRUBNÍKŮ ŠÍŘ 250MM</t>
  </si>
  <si>
    <t>silniční kotvený kamenný obrubník - osazení stávajících do platmalty vč.příp.doplnění zničených</t>
  </si>
  <si>
    <t>na mostě a zdi  169,94+165,2+83,55=418,690 [A]</t>
  </si>
  <si>
    <t>101</t>
  </si>
  <si>
    <t>silniční nekotvený kamenný obrubník - osazení stávajících do beton.lože vč.příp.doplnění zničených</t>
  </si>
  <si>
    <t>102</t>
  </si>
  <si>
    <t>919111</t>
  </si>
  <si>
    <t>ŘEZÁNÍ ASFALTOVÉHO KRYTU VOZOVEK TL DO 50MM</t>
  </si>
  <si>
    <t>napojení vozovky (sjezdy)  11+11+20+9+35+55+40+13+16+14+19+9*4+10*3=309,000 [B] 
okolo MZ  9,5*2*8=152,000 [C] 
Celkem: B+C=461,000 [D]</t>
  </si>
  <si>
    <t>103</t>
  </si>
  <si>
    <t>931324</t>
  </si>
  <si>
    <t>TĚSNĚNÍ DILATAČ SPAR ASF ZÁLIVKOU MODIFIK PRŮŘ DO 400MM2</t>
  </si>
  <si>
    <t>podél odvod.proužku  162,0*2=324,000 [B]</t>
  </si>
  <si>
    <t>104</t>
  </si>
  <si>
    <t>931326</t>
  </si>
  <si>
    <t>TĚSNĚNÍ DILATAČ SPAR ASF ZÁLIVKOU MODIFIK PRŮŘ DO 800MM2</t>
  </si>
  <si>
    <t>105</t>
  </si>
  <si>
    <t>931327</t>
  </si>
  <si>
    <t>TĚSNĚNÍ DILATAČ SPAR ASF ZÁLIVKOU MODIFIK PRŮŘ DO 1000MM2</t>
  </si>
  <si>
    <t>podél obrubníků u vozovky 169,94+162,2+83,55+75,24+34,35+36,67=561,950 [A]</t>
  </si>
  <si>
    <t>106</t>
  </si>
  <si>
    <t>931334</t>
  </si>
  <si>
    <t>TĚSNĚNÍ DILATAČNÍCH SPAR POLYURETANOVÝM TMELEM PRŮŘEZU DO 400MM2</t>
  </si>
  <si>
    <t>u obrubníku na chodníku - na mostě a zdi  169,94+165,2+83,55=418,690 [A]</t>
  </si>
  <si>
    <t>107</t>
  </si>
  <si>
    <t>93151</t>
  </si>
  <si>
    <t>MOSTNÍ ZÁVĚRY POVRCHOVÉ POSUN DO 60MM</t>
  </si>
  <si>
    <t>kompletní vč.zálivek a pod. 
PŮDORYSNÁ DÉLKA</t>
  </si>
  <si>
    <t>14,14*8=113,120 [A]</t>
  </si>
  <si>
    <t>108</t>
  </si>
  <si>
    <t>932111</t>
  </si>
  <si>
    <t>PROTIDOTYKOVÉ ZÁBRANY ŠTÍTOVÉ - ZŘÍZENÍ S DODÁNÍM</t>
  </si>
  <si>
    <t>nová,celá plocha plná</t>
  </si>
  <si>
    <t>2,0*(2*22,0+2*6,0)=112,000 [A]</t>
  </si>
  <si>
    <t>109</t>
  </si>
  <si>
    <t>932122</t>
  </si>
  <si>
    <t>PROTIDOTYKOVÉ ZÁBRANY SÍŤOVÉ - DEMONTÁŽ</t>
  </si>
  <si>
    <t>(1,2+1,0)*(4*5,0+10,0+11,0)=90,200 [A]</t>
  </si>
  <si>
    <t>110</t>
  </si>
  <si>
    <t>935213</t>
  </si>
  <si>
    <t>PŘEDLÁŽDĚNÍ ŽLABŮ Z TVÁRNIC ŠÍŘ DO 600MM</t>
  </si>
  <si>
    <t>rozebrání stávající dlažby a pokládka dlažby ze stávajícího dlažebního materiálu (bez dodávky nového), doprava, složení, očištění, dodání a rozprostření materiálu pro lože</t>
  </si>
  <si>
    <t>u op.1  1,0*2=2,000 [A]</t>
  </si>
  <si>
    <t>111</t>
  </si>
  <si>
    <t>936532</t>
  </si>
  <si>
    <t>MOSTNÍ ODVODŇOVACÍ SOUPRAVA 300/500</t>
  </si>
  <si>
    <t>kompletní, atypický</t>
  </si>
  <si>
    <t>5*2=10,000 [A]</t>
  </si>
  <si>
    <t>112</t>
  </si>
  <si>
    <t>936541</t>
  </si>
  <si>
    <t>MOSTNÍ ODVODŇOVACÍ TRUBKA (POVRCHŮ IZOLACE) Z NEREZ OCELI</t>
  </si>
  <si>
    <t>kompletní</t>
  </si>
  <si>
    <t>příl.D2.14  80=80,000 [A]</t>
  </si>
  <si>
    <t>113</t>
  </si>
  <si>
    <t>93827</t>
  </si>
  <si>
    <t>BROUŠENÍ KRYTU BETONOVÝCH VOZOVEK</t>
  </si>
  <si>
    <t>broušení spřažené desky (zbytky izolace), chodníku od nátěru</t>
  </si>
  <si>
    <t>horní povrch NK  13,6*162,0=2 203,200 [A] 
chodník  (2,3-0,25-0,12)*(169,94+165,2+83,55)=808,072 [B] 
Celkem: A+B=3 011,272 [C]</t>
  </si>
  <si>
    <t>114</t>
  </si>
  <si>
    <t>938541</t>
  </si>
  <si>
    <t>OČIŠTĚNÍ BETON KONSTR OTRYSKÁNÍM TLAK VODOU DO 200 BARŮ</t>
  </si>
  <si>
    <t>očištění úložných prahů</t>
  </si>
  <si>
    <t>opěry  0,75*13,3*2=19,950 [A]</t>
  </si>
  <si>
    <t>115</t>
  </si>
  <si>
    <t>938543</t>
  </si>
  <si>
    <t>OČIŠTĚNÍ BETON KONSTR OTRYSKÁNÍM TLAK VODOU DO 1000 BARŮ</t>
  </si>
  <si>
    <t>vč.mechanické přípravy podkladu</t>
  </si>
  <si>
    <t>horní povrch NK  13,6*162,0=2 203,200 [A] 
boky a spodní povrch NK - 10% plochy   (0,7+13,3+0,7)*(162,0-1,1*10)*0,1=221,970 [B] 
Celkem: A+B=2 425,170 [C]</t>
  </si>
  <si>
    <t>116</t>
  </si>
  <si>
    <t>938544</t>
  </si>
  <si>
    <t>OČIŠTĚNÍ BETON KONSTR OTRYSKÁNÍM TLAK VODOU PŘES 1000 BARŮ</t>
  </si>
  <si>
    <t>viz tab.opravy spodní stavby  748,4=748,400 [A]</t>
  </si>
  <si>
    <t>117</t>
  </si>
  <si>
    <t>Otryskání žulových obrub</t>
  </si>
  <si>
    <t>(169,94+165,2+83,55+75,24+34,35+36,37)*(0,25+0,15)=225,860 [A]</t>
  </si>
  <si>
    <t>118</t>
  </si>
  <si>
    <t>938552</t>
  </si>
  <si>
    <t>OČIŠTĚNÍ BETON KONSTR OTRYSKÁNÍM NA SUCHO KŘEMIČ PÍSKEM</t>
  </si>
  <si>
    <t>očištění předepsaným způsobem včetně odklizení vzniklého odpadu, vč.pročištění a odvozu (20% na skládku nebezpečného odpadu, 80% k dalšímu využití)</t>
  </si>
  <si>
    <t>119</t>
  </si>
  <si>
    <t>938652</t>
  </si>
  <si>
    <t>OČIŠTĚNÍ OCEL KONSTR OTRYSKÁNÍM NA SUCHO KŘEMIČ PÍSKEM</t>
  </si>
  <si>
    <t>viz tab.opravy spodní stavby  61,0=61,000 [A] 
NK -10% z plochy tryskání   221,97=221,970 [B] 
Celkem: A+B=282,970 [C]</t>
  </si>
  <si>
    <t>120</t>
  </si>
  <si>
    <t>94490</t>
  </si>
  <si>
    <t>OCHRANNÁ KONSTRUKCE</t>
  </si>
  <si>
    <t>zřízení, odstranění vč.odvozu 
mezi pracovním prostorem a drahou</t>
  </si>
  <si>
    <t>15,0*7,0*5=525,000 [A]</t>
  </si>
  <si>
    <t>121</t>
  </si>
  <si>
    <t>94490R</t>
  </si>
  <si>
    <t>OCHRANNÁ KONSTRUKCE - PRACOVNÍ LÁVKA</t>
  </si>
  <si>
    <t>vč.uchycení k NK, nad drahou vodotěsná 
slouží i pro bednění říms</t>
  </si>
  <si>
    <t>na mostě  170,0+165,0=335,000 [A]</t>
  </si>
  <si>
    <t>122</t>
  </si>
  <si>
    <t>966118</t>
  </si>
  <si>
    <t>BOURÁNÍ KONSTRUKCÍ Z BETON DÍLCŮ S ODVOZEM DO 20KM</t>
  </si>
  <si>
    <t>římsové prefabrikáty  0,12*0,65*(169,94*2-4,25)=26,179 [A] 
přechodové desky opěr  (0,2*0,3+2,85*0,25)*(12,6+10,0)=17,459 [B] 
Celkem: A+B=43,638 [C]</t>
  </si>
  <si>
    <t>123</t>
  </si>
  <si>
    <t>966158</t>
  </si>
  <si>
    <t>BOURÁNÍ KONSTRUKCÍ Z PROST BETONU S ODVOZEM DO 20KM</t>
  </si>
  <si>
    <t>podkl.blok pod obrubníkem na zdi  0,68*0,21*83,55=11,931 [A]</t>
  </si>
  <si>
    <t>124</t>
  </si>
  <si>
    <t>966168</t>
  </si>
  <si>
    <t>BOURÁNÍ KONSTRUKCÍ ZE ŽELEZOBETONU S ODVOZEM DO 20KM</t>
  </si>
  <si>
    <t>římsy vč.chrániček na mostě  (2,3-0,12-0,25)*0,23*(169,94+165,19)=148,764 [A] 
římsa na zdi  1,11m2*83,55=92,741 [B] 
záv.zídky opěr  0,4*(1,1-0,25)*14,1*2=9,588 [C] 
křídla opěr  1,0*1,6*0,35*2+1,6*0,85*(1,0+2,15)=5,404 [D] 
Celkem: A+B+C+D=256,497 [E]</t>
  </si>
  <si>
    <t>125</t>
  </si>
  <si>
    <t>schodiště - 2 kusy 
základ  3,24*1,6*1,0=5,184 [A] 
pilíř  2,24*0,6*9,75=13,104 [B] 
podesty  3,9*1,5*0,35*3=6,143 [C] 
schody  1,65*3,92*0,25*3=4,851 [D] 
Celkem: (A+B+C+D)*2=58,564 [E]</t>
  </si>
  <si>
    <t>126</t>
  </si>
  <si>
    <t>96785D</t>
  </si>
  <si>
    <t>VYBOURÁNÍ MOSTNÍCH DILATAČNÍCH ZÁVĚRŮ EMZ PRŮŘEZU DO 0,06M2</t>
  </si>
  <si>
    <t>na celou šířku  (14,1-0,12*2)*7=97,020 [A]</t>
  </si>
  <si>
    <t>127</t>
  </si>
  <si>
    <t>96787</t>
  </si>
  <si>
    <t>VYBOURÁNÍ MOSTNÍCH ODVODŇOVAČŮ</t>
  </si>
  <si>
    <t>128</t>
  </si>
  <si>
    <t>96922</t>
  </si>
  <si>
    <t>VYBOURÁNÍ POTRUBÍ DN DO 100MM KANALIZAČ</t>
  </si>
  <si>
    <t>vč.odvozu a uložení na skládku - litinové potrubí - vč.objímek, kolen a pod.</t>
  </si>
  <si>
    <t>svislý svod  0,51*2+0,76*14+1,01*12+3,01*8=47,860 [A]</t>
  </si>
  <si>
    <t>129</t>
  </si>
  <si>
    <t>97817</t>
  </si>
  <si>
    <t>ODSTRANĚNÍ MOSTNÍ IZOLACE</t>
  </si>
  <si>
    <t>13,64*(162,0+0,8*2)=2 231,504 [A]</t>
  </si>
  <si>
    <t>SO 402</t>
  </si>
  <si>
    <t>Přeložka veřejného osvětlení</t>
  </si>
  <si>
    <t>v tištěné a digitální formě</t>
  </si>
  <si>
    <t>125738</t>
  </si>
  <si>
    <t>VYKOPÁVKY ZE ZEMNÍKŮ A SKLÁDEK TŘ. I, ODVOZ DO 20KM</t>
  </si>
  <si>
    <t>přebytečná zemina</t>
  </si>
  <si>
    <t>0,35*0,2*240=16,800 [A]</t>
  </si>
  <si>
    <t>pro stožáry</t>
  </si>
  <si>
    <t>0,6*0,6*1,1*6=2,376 [A]</t>
  </si>
  <si>
    <t>pro uzemnění a kabelovou trasu</t>
  </si>
  <si>
    <t>uzemnění: 
0,35*0,5*8*30=42,000 [A] 
kab. trasa: 
0,35*0,5*240=42,000 [B] 
Celkem: A+B=84,000 [C]</t>
  </si>
  <si>
    <t>0,35*0,5*8*30=42,000 [A] 
0,35*(0,5-0,2)*240=25,200 [B] 
Celkem: A+B=67,200 [C]</t>
  </si>
  <si>
    <t>17581</t>
  </si>
  <si>
    <t>OBSYP POTRUBÍ A OBJEKTŮ Z NAKUPOVANÝCH MATERIÁLŮ</t>
  </si>
  <si>
    <t>pískové lože</t>
  </si>
  <si>
    <t>272315</t>
  </si>
  <si>
    <t>ZÁKLADY Z PROSTÉHO BETONU DO C30/37</t>
  </si>
  <si>
    <t>betonový základ stožáru</t>
  </si>
  <si>
    <t>702311</t>
  </si>
  <si>
    <t>ZAKRYTÍ KABELŮ VÝSTRAŽNOU FÓLIÍ ŠÍŘKY DO 20 CM</t>
  </si>
  <si>
    <t>červená</t>
  </si>
  <si>
    <t>741811</t>
  </si>
  <si>
    <t>UZEMŇOVACÍ VODIČ NA POVRCHU FEZN DO 120 MM2</t>
  </si>
  <si>
    <t>drát FeZn pr. 10 mm, včetně svorek a PKO</t>
  </si>
  <si>
    <t>svislý svod po pilíři mostu 
16*10=160,000 [A]</t>
  </si>
  <si>
    <t>741911</t>
  </si>
  <si>
    <t>a</t>
  </si>
  <si>
    <t>UZEMŇOVACÍ VODIČ V ZEMI FEZN DO 120 MM2</t>
  </si>
  <si>
    <t>drát FeZn pr. 10 mm 
propojení stožáru a strojeného zemniče, mimo most 
včetně svorek a jejich PKO</t>
  </si>
  <si>
    <t>10*1,5=15,000 [A]</t>
  </si>
  <si>
    <t>b</t>
  </si>
  <si>
    <t>pásek FeZn 30/4 mm 
strojrný zemnič uložený do výkopu 
včetně svorek a jejich PKO</t>
  </si>
  <si>
    <t>8*30=240,000 [A] 
70*2=140,000 [B] 
35*2=70,000 [C] 
Celkem: A+B+C=450,000 [D]</t>
  </si>
  <si>
    <t>741I03</t>
  </si>
  <si>
    <t>ODDĚLOVACÍ JISKŘIŠTĚ UZAVŘENÉ V PLASTOVÉM POUZDRU</t>
  </si>
  <si>
    <t>jiskřiště dle TP 124 (nemusí být v plastovém pouzdře)</t>
  </si>
  <si>
    <t>742G11</t>
  </si>
  <si>
    <t>KABEL NN DVOU- A TŘÍŽÍLOVÝ CU S PLASTOVOU IZOLACÍ DO 2,5 MM2</t>
  </si>
  <si>
    <t>kabel CYKY 2-Ox1,5 
včetně ukončení</t>
  </si>
  <si>
    <t>18*5*1,01=90,900 [A]</t>
  </si>
  <si>
    <t>kabel CYKY 3-Jx1,5 
včetně ukončení</t>
  </si>
  <si>
    <t>10*5*1,05=52,500 [A]</t>
  </si>
  <si>
    <t>c</t>
  </si>
  <si>
    <t>kabel CYKY 3-Jx2,5 
napájení svítidel na schodišti 
včetně ukončení</t>
  </si>
  <si>
    <t>15*2*1,05=31,500 [A]</t>
  </si>
  <si>
    <t>742H12</t>
  </si>
  <si>
    <t>KABEL NN ČTYŘ- A PĚTIŽÍLOVÝ CU S PLASTOVOU IZOLACÍ OD 4 DO 16 MM2</t>
  </si>
  <si>
    <t>kabel CYKY 4-Jx10 mm 
včetně ukončení</t>
  </si>
  <si>
    <t>definitivní 
((282+282)+28*(2+2)+4*7)*1,05=739,200 [A] 
provizorní 
200*1,05=210,000 [B] 
Celkem: A+B=949,200 [C]</t>
  </si>
  <si>
    <t>742L22</t>
  </si>
  <si>
    <t>UKONČENÍ DVOU AŽ PĚTIŽÍLOVÉHO KABELU KABELOVOU SPOJKOU OD 4 DO 16 MM2</t>
  </si>
  <si>
    <t>742Z23</t>
  </si>
  <si>
    <t>DEMONTÁŽ KABELOVÉHO VEDENÍ NN</t>
  </si>
  <si>
    <t>demontáž kabelu nn, včetně odvozu a likvidace</t>
  </si>
  <si>
    <t>560+200=760,000 [A]</t>
  </si>
  <si>
    <t>743121</t>
  </si>
  <si>
    <t>OSVĚTLOVACÍ STOŽÁR  PEVNÝ ŽÁROVĚ ZINKOVANÝ DÉLKY DO 6 M</t>
  </si>
  <si>
    <t>včetně nátěru 
vetknutý, výška 5 m</t>
  </si>
  <si>
    <t>včetně nátěru 
přírubový, výška 5 m</t>
  </si>
  <si>
    <t>18+4=22,000 [A]</t>
  </si>
  <si>
    <t>743151</t>
  </si>
  <si>
    <t>OSVĚTLOVACÍ STOŽÁR  - STOŽÁROVÁ ROZVODNICE S 1-2 JISTÍCÍMI PRVKY</t>
  </si>
  <si>
    <t>s řadovými svorkami</t>
  </si>
  <si>
    <t>ve II. třídě ochrany</t>
  </si>
  <si>
    <t>743551</t>
  </si>
  <si>
    <t>SVÍTIDLO VENKOVNÍ VŠEOBECNÉ LED, MIN. IP 44, DO 10 W</t>
  </si>
  <si>
    <t>na schodiště</t>
  </si>
  <si>
    <t>7+7=14,000 [A]</t>
  </si>
  <si>
    <t>743552</t>
  </si>
  <si>
    <t>SVÍTIDLO VENKOVNÍ VŠEOBECNÉ LED, MIN. IP 44, PŘES 10 DO 25 W</t>
  </si>
  <si>
    <t>osvětlení silnice</t>
  </si>
  <si>
    <t>28=28,000 [A]</t>
  </si>
  <si>
    <t>743Z11</t>
  </si>
  <si>
    <t>DEMONTÁŽ OSVĚTLOVACÍHO STOŽÁRU ULIČNÍHO VÝŠKY DO 15 M</t>
  </si>
  <si>
    <t>předání správci</t>
  </si>
  <si>
    <t>743Z35</t>
  </si>
  <si>
    <t>DEMONTÁŽ SVÍTIDLA Z OSVĚTLOVACÍHO STOŽÁRU VÝŠKY DO 15 M</t>
  </si>
  <si>
    <t>předání majetkovému správci</t>
  </si>
  <si>
    <t>743Z72</t>
  </si>
  <si>
    <t>DEMONTÁŽ KABELOVÉ SKŘÍNĚ ZDĚNÉ NEBO BETONOVÉ</t>
  </si>
  <si>
    <t>včetně odvozu a likvidace</t>
  </si>
  <si>
    <t>744121</t>
  </si>
  <si>
    <t>ROZVODNICE NN MODULÁRNÍ, MIN. IP 55, TŘÍDA IZOLACE II, DO 24 MODULŮ</t>
  </si>
  <si>
    <t>rozvaděč schodiště 
dodávka a montáž</t>
  </si>
  <si>
    <t>747213</t>
  </si>
  <si>
    <t>CELKOVÁ PROHLÍDKA, ZKOUŠENÍ, MĚŘENÍ A VYHOTOVENÍ VÝCHOZÍ REVIZNÍ ZPRÁVY,
PRO OBJEM IN PŘES 500 DO 1000 TIS.</t>
  </si>
  <si>
    <t>87614</t>
  </si>
  <si>
    <t>CHRÁNIČKY Z TRUB PLAST DN DO 40MM</t>
  </si>
  <si>
    <t>chráničky 40/33 do základu</t>
  </si>
  <si>
    <t>6*6=36,000 [A]</t>
  </si>
  <si>
    <t>87615</t>
  </si>
  <si>
    <t>CHRÁNIČKY Z TRUB PLAST DN DO 50MM</t>
  </si>
  <si>
    <t>chránička UV stabilní, pro uložení provizorního kabelu</t>
  </si>
  <si>
    <t>200=200,000 [A]</t>
  </si>
  <si>
    <t>87645</t>
  </si>
  <si>
    <t>CHRÁNIČKY Z TRUB PLASTOVÝCH DN DO 300MM</t>
  </si>
  <si>
    <t>pouzdro základu, včetně otoru pro protažení kabelů</t>
  </si>
  <si>
    <t>0,8*6=4,800 [A]</t>
  </si>
  <si>
    <t>SO 403</t>
  </si>
  <si>
    <t>Přeložka telekomunikačních kabelů</t>
  </si>
  <si>
    <t>001</t>
  </si>
  <si>
    <t>Cena celkem</t>
  </si>
  <si>
    <t>cena je stanovena dle projektové kalkulace správce, uchazeč ponechá uvedenou cenu 2 118 613,00 Kč, bude fakturováno dle skutečnosti (uchazeč má veškeré náklady na koordinační činnost, včetně bankovních nákladů a poplatků obsaženu v položce č. 32 v objektu 000).</t>
  </si>
  <si>
    <t>Rozpis průzkumu předepjaté konstrukce v rámci stavby:</t>
  </si>
  <si>
    <t>Nymburk - most přes železniční trať</t>
  </si>
  <si>
    <t xml:space="preserve"> </t>
  </si>
  <si>
    <t>pol.</t>
  </si>
  <si>
    <t>Název dílčí činnosti</t>
  </si>
  <si>
    <t>odhadovaná četnost jednotek</t>
  </si>
  <si>
    <t>m.j.</t>
  </si>
  <si>
    <t>cena za m.j.</t>
  </si>
  <si>
    <t>CENA
celkem</t>
  </si>
  <si>
    <t>Diagnostický průzkum</t>
  </si>
  <si>
    <t>Stanovení pevnosti v tahu povrchové vrstvy (odtrhová zkouška) betonu dle ČSN 73 6242</t>
  </si>
  <si>
    <t>ks</t>
  </si>
  <si>
    <t>Orientační zjištění obsahu chloridů</t>
  </si>
  <si>
    <t>vzorek</t>
  </si>
  <si>
    <t xml:space="preserve">Korozní potenciálová mapa betonářské i předpínací výztuže výztuže podle ASTM C 876-09 </t>
  </si>
  <si>
    <t>hod</t>
  </si>
  <si>
    <r>
      <t xml:space="preserve"> Destruktivní ověření stavu předpínací výztuže spodní stavby a/nebo NK - měření průměru a velikosti oslabení profilu a porovnání s dokumentací  vč. Odborné sanace sanačními originálními hmotami dle TP a TL výrobce hmoty,</t>
    </r>
    <r>
      <rPr>
        <strike/>
        <sz val="10"/>
        <rFont val="Arial CE"/>
        <charset val="238"/>
      </rPr>
      <t xml:space="preserve"> ve smyslu TKP 31</t>
    </r>
  </si>
  <si>
    <t>sonda</t>
  </si>
  <si>
    <t>Měření tl. krycí bet. vrstvy a polohy výztuže spodní stavby nebo NK v ploše 0,6 x 0,6 m nedestruktivně elektromagnetickou nebo radarovou metodou jiná plocha zk. místa se pro ocenění stanoví lineární interpolací nebo extrapolací</t>
  </si>
  <si>
    <t>zk. m.</t>
  </si>
  <si>
    <t>Pojízdná laboratoř</t>
  </si>
  <si>
    <t>km</t>
  </si>
  <si>
    <t xml:space="preserve">Fotodokumentace </t>
  </si>
  <si>
    <t>sada</t>
  </si>
  <si>
    <t>Korozní posudek předpínací výztuže v kanálku s fotodokumentací, korozním specialistou, v destruktivní sondě + stav injektážní malty</t>
  </si>
  <si>
    <t>Kamerová prohlídka (foto + video + popis) v dutinách předpjatých konstrukcí vč. vrtaného prostupu pro kameru průměru 150 mm</t>
  </si>
  <si>
    <t>vstup</t>
  </si>
  <si>
    <t>Fyzická prohlídka (foto + video + popis) v dutinách předpjatých konstrukcí, vč. vybourání prostupu pro vstup pracovníka (dle Metodiky ŘSD 2015)</t>
  </si>
  <si>
    <t>dutina v jednom poli</t>
  </si>
  <si>
    <t>Zpřístupnění zakrytých konstrukčních částí mostu (čela stativ) a kontrola obnažených kotev příčného předpětí.</t>
  </si>
  <si>
    <t>Zpracování výstupů</t>
  </si>
  <si>
    <t>Vyhodnocení průzkumu, studium archivní dokumentace pokud není součástí zakázky i prohlídka, zákres do výkresů (schéma poškození, průsaků atd.), stanovení příčin závad včetně všech závad z prohlídky</t>
  </si>
  <si>
    <t>Návrh doporučení pro sanace s odhadem životnosti autorizovaným inženýrem</t>
  </si>
  <si>
    <t>Vypracování protokolu o provedeném průzkumu</t>
  </si>
  <si>
    <t>Reprografie</t>
  </si>
  <si>
    <t>Celkem bez DPH</t>
  </si>
  <si>
    <t>Náklady na zpřístupnění stavby a výluky jsou již zahrnuty v položkách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</si>
</sst>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_-* #,##0.00&quot; Kč&quot;_-;\-* #,##0.00&quot; Kč&quot;_-;_-* \-??&quot; Kč&quot;_-;_-@_-"/>
  </numFmts>
  <fonts count="21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trike/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8" fillId="0" borderId="0"/>
    <xf numFmtId="0" fontId="11" fillId="0" borderId="0"/>
    <xf numFmtId="165" fontId="18" fillId="0" borderId="0" applyFill="0" applyBorder="0" applyAlignment="0" applyProtection="0"/>
    <xf numFmtId="0" fontId="19" fillId="0" borderId="0"/>
    <xf numFmtId="0" fontId="18" fillId="0" borderId="0"/>
    <xf numFmtId="0" fontId="20" fillId="9" borderId="0" applyNumberFormat="0" applyFont="0" applyFill="0" applyBorder="0" applyAlignment="0" applyProtection="0">
      <alignment horizontal="right" vertical="center"/>
    </xf>
  </cellStyleXfs>
  <cellXfs count="93">
    <xf numFmtId="0" fontId="0" fillId="0" borderId="0" xfId="0"/>
    <xf numFmtId="0" fontId="0" fillId="2" borderId="0" xfId="0" applyFont="1" applyFill="1"/>
    <xf numFmtId="0" fontId="0" fillId="2" borderId="0" xfId="0" applyFont="1" applyFill="1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ont="1" applyFill="1" applyBorder="1"/>
    <xf numFmtId="4" fontId="3" fillId="2" borderId="0" xfId="0" applyNumberFormat="1" applyFont="1" applyFill="1" applyAlignment="1">
      <alignment horizontal="right"/>
    </xf>
    <xf numFmtId="0" fontId="0" fillId="2" borderId="1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4" xfId="0" applyFont="1" applyFill="1" applyBorder="1"/>
    <xf numFmtId="0" fontId="0" fillId="2" borderId="5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0" fillId="2" borderId="6" xfId="0" applyFont="1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4" fontId="3" fillId="2" borderId="6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0" fontId="0" fillId="0" borderId="5" xfId="0" applyFont="1" applyBorder="1" applyAlignment="1">
      <alignment vertical="top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/>
    </xf>
    <xf numFmtId="4" fontId="0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4" fontId="3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2" borderId="2" xfId="0" applyFont="1" applyFill="1" applyBorder="1" applyAlignment="1">
      <alignment horizontal="right"/>
    </xf>
    <xf numFmtId="0" fontId="0" fillId="2" borderId="2" xfId="0" applyFont="1" applyFill="1" applyBorder="1"/>
    <xf numFmtId="0" fontId="9" fillId="0" borderId="0" xfId="6" applyFont="1" applyAlignment="1">
      <alignment horizontal="left"/>
    </xf>
    <xf numFmtId="0" fontId="10" fillId="0" borderId="0" xfId="6" applyFont="1" applyAlignment="1">
      <alignment horizontal="left"/>
    </xf>
    <xf numFmtId="0" fontId="8" fillId="0" borderId="0" xfId="6" applyFont="1"/>
    <xf numFmtId="3" fontId="8" fillId="0" borderId="0" xfId="6" applyNumberFormat="1" applyFont="1" applyAlignment="1">
      <alignment horizontal="right"/>
    </xf>
    <xf numFmtId="3" fontId="8" fillId="0" borderId="0" xfId="6" applyNumberFormat="1" applyFont="1"/>
    <xf numFmtId="0" fontId="8" fillId="0" borderId="0" xfId="6" applyFont="1" applyAlignment="1">
      <alignment horizontal="left" vertical="top" wrapText="1"/>
    </xf>
    <xf numFmtId="0" fontId="12" fillId="0" borderId="0" xfId="7" applyFont="1" applyAlignment="1">
      <alignment horizontal="center" wrapText="1"/>
    </xf>
    <xf numFmtId="0" fontId="13" fillId="0" borderId="7" xfId="7" applyFont="1" applyBorder="1"/>
    <xf numFmtId="0" fontId="13" fillId="0" borderId="8" xfId="7" applyFont="1" applyBorder="1"/>
    <xf numFmtId="0" fontId="13" fillId="0" borderId="8" xfId="7" applyFont="1" applyBorder="1" applyAlignment="1">
      <alignment horizontal="center" vertical="center" wrapText="1"/>
    </xf>
    <xf numFmtId="3" fontId="13" fillId="0" borderId="8" xfId="7" applyNumberFormat="1" applyFont="1" applyBorder="1" applyAlignment="1">
      <alignment horizontal="right" wrapText="1"/>
    </xf>
    <xf numFmtId="3" fontId="13" fillId="0" borderId="9" xfId="7" applyNumberFormat="1" applyFont="1" applyBorder="1" applyAlignment="1">
      <alignment wrapText="1"/>
    </xf>
    <xf numFmtId="0" fontId="14" fillId="0" borderId="0" xfId="7" applyFont="1"/>
    <xf numFmtId="0" fontId="14" fillId="0" borderId="0" xfId="7" applyFont="1" applyAlignment="1">
      <alignment horizontal="left" vertical="top" wrapText="1"/>
    </xf>
    <xf numFmtId="0" fontId="14" fillId="4" borderId="10" xfId="7" applyFont="1" applyFill="1" applyBorder="1"/>
    <xf numFmtId="0" fontId="14" fillId="4" borderId="1" xfId="7" applyFont="1" applyFill="1" applyBorder="1" applyAlignment="1">
      <alignment vertical="top" wrapText="1"/>
    </xf>
    <xf numFmtId="0" fontId="14" fillId="4" borderId="1" xfId="7" applyFont="1" applyFill="1" applyBorder="1"/>
    <xf numFmtId="3" fontId="14" fillId="4" borderId="1" xfId="7" applyNumberFormat="1" applyFont="1" applyFill="1" applyBorder="1" applyAlignment="1">
      <alignment horizontal="right"/>
    </xf>
    <xf numFmtId="3" fontId="14" fillId="4" borderId="11" xfId="7" applyNumberFormat="1" applyFont="1" applyFill="1" applyBorder="1"/>
    <xf numFmtId="0" fontId="14" fillId="0" borderId="10" xfId="7" applyFont="1" applyBorder="1"/>
    <xf numFmtId="0" fontId="8" fillId="0" borderId="1" xfId="6" applyFont="1" applyFill="1" applyBorder="1" applyAlignment="1">
      <alignment wrapText="1"/>
    </xf>
    <xf numFmtId="0" fontId="15" fillId="0" borderId="1" xfId="7" applyFont="1" applyFill="1" applyBorder="1" applyAlignment="1">
      <alignment horizontal="right"/>
    </xf>
    <xf numFmtId="0" fontId="15" fillId="0" borderId="1" xfId="7" applyFont="1" applyFill="1" applyBorder="1"/>
    <xf numFmtId="3" fontId="14" fillId="5" borderId="1" xfId="7" applyNumberFormat="1" applyFont="1" applyFill="1" applyBorder="1" applyAlignment="1">
      <alignment horizontal="right"/>
    </xf>
    <xf numFmtId="3" fontId="14" fillId="0" borderId="11" xfId="7" applyNumberFormat="1" applyFont="1" applyBorder="1"/>
    <xf numFmtId="0" fontId="15" fillId="0" borderId="1" xfId="7" applyFont="1" applyFill="1" applyBorder="1" applyAlignment="1">
      <alignment vertical="top" wrapText="1"/>
    </xf>
    <xf numFmtId="0" fontId="8" fillId="0" borderId="1" xfId="6" applyFont="1" applyFill="1" applyBorder="1" applyAlignment="1">
      <alignment horizontal="right" vertical="center" wrapText="1"/>
    </xf>
    <xf numFmtId="0" fontId="8" fillId="0" borderId="1" xfId="6" applyFont="1" applyFill="1" applyBorder="1" applyAlignment="1">
      <alignment horizontal="left" vertical="center" wrapText="1"/>
    </xf>
    <xf numFmtId="0" fontId="15" fillId="0" borderId="1" xfId="7" applyFont="1" applyFill="1" applyBorder="1" applyAlignment="1">
      <alignment horizontal="right" wrapText="1"/>
    </xf>
    <xf numFmtId="0" fontId="15" fillId="0" borderId="1" xfId="7" applyFont="1" applyFill="1" applyBorder="1" applyAlignment="1">
      <alignment horizontal="left" wrapText="1"/>
    </xf>
    <xf numFmtId="0" fontId="8" fillId="0" borderId="1" xfId="6" applyFont="1" applyFill="1" applyBorder="1" applyAlignment="1">
      <alignment horizontal="center" vertical="center" wrapText="1"/>
    </xf>
    <xf numFmtId="0" fontId="14" fillId="6" borderId="10" xfId="7" applyFont="1" applyFill="1" applyBorder="1"/>
    <xf numFmtId="0" fontId="14" fillId="6" borderId="1" xfId="7" applyFont="1" applyFill="1" applyBorder="1"/>
    <xf numFmtId="3" fontId="14" fillId="7" borderId="1" xfId="7" applyNumberFormat="1" applyFont="1" applyFill="1" applyBorder="1" applyAlignment="1">
      <alignment horizontal="right"/>
    </xf>
    <xf numFmtId="3" fontId="14" fillId="6" borderId="11" xfId="7" applyNumberFormat="1" applyFont="1" applyFill="1" applyBorder="1"/>
    <xf numFmtId="0" fontId="8" fillId="0" borderId="1" xfId="6" applyFont="1" applyBorder="1" applyAlignment="1">
      <alignment wrapText="1"/>
    </xf>
    <xf numFmtId="0" fontId="14" fillId="0" borderId="1" xfId="7" applyFont="1" applyBorder="1"/>
    <xf numFmtId="0" fontId="14" fillId="0" borderId="10" xfId="7" applyFont="1" applyBorder="1" applyAlignment="1">
      <alignment vertical="top"/>
    </xf>
    <xf numFmtId="0" fontId="15" fillId="0" borderId="1" xfId="7" applyFont="1" applyBorder="1" applyAlignment="1">
      <alignment vertical="top" wrapText="1"/>
    </xf>
    <xf numFmtId="0" fontId="14" fillId="0" borderId="1" xfId="7" applyFont="1" applyBorder="1" applyAlignment="1">
      <alignment vertical="top"/>
    </xf>
    <xf numFmtId="3" fontId="14" fillId="0" borderId="11" xfId="7" applyNumberFormat="1" applyFont="1" applyBorder="1" applyAlignment="1">
      <alignment vertical="top"/>
    </xf>
    <xf numFmtId="0" fontId="14" fillId="0" borderId="1" xfId="7" applyFont="1" applyBorder="1" applyAlignment="1">
      <alignment wrapText="1"/>
    </xf>
    <xf numFmtId="0" fontId="17" fillId="8" borderId="12" xfId="6" applyFont="1" applyFill="1" applyBorder="1"/>
    <xf numFmtId="0" fontId="17" fillId="8" borderId="13" xfId="6" applyFont="1" applyFill="1" applyBorder="1" applyAlignment="1">
      <alignment wrapText="1"/>
    </xf>
    <xf numFmtId="3" fontId="8" fillId="8" borderId="13" xfId="6" applyNumberFormat="1" applyFont="1" applyFill="1" applyBorder="1" applyAlignment="1">
      <alignment horizontal="center" vertical="center"/>
    </xf>
    <xf numFmtId="0" fontId="8" fillId="8" borderId="13" xfId="6" applyFont="1" applyFill="1" applyBorder="1" applyAlignment="1">
      <alignment horizontal="center" vertical="center"/>
    </xf>
    <xf numFmtId="3" fontId="17" fillId="8" borderId="13" xfId="6" applyNumberFormat="1" applyFont="1" applyFill="1" applyBorder="1" applyAlignment="1">
      <alignment horizontal="right" vertical="center"/>
    </xf>
    <xf numFmtId="3" fontId="17" fillId="8" borderId="14" xfId="6" applyNumberFormat="1" applyFont="1" applyFill="1" applyBorder="1" applyAlignment="1">
      <alignment horizontal="right" vertical="center"/>
    </xf>
    <xf numFmtId="3" fontId="14" fillId="0" borderId="0" xfId="7" applyNumberFormat="1" applyFont="1" applyAlignment="1">
      <alignment horizontal="right"/>
    </xf>
    <xf numFmtId="3" fontId="14" fillId="0" borderId="0" xfId="7" applyNumberFormat="1" applyFont="1"/>
  </cellXfs>
  <cellStyles count="12">
    <cellStyle name="Comma" xfId="4"/>
    <cellStyle name="Comma [0]" xfId="5"/>
    <cellStyle name="Currency" xfId="2"/>
    <cellStyle name="Currency [0]" xfId="3"/>
    <cellStyle name="Měna 2" xfId="8"/>
    <cellStyle name="Normal" xfId="0" builtinId="0"/>
    <cellStyle name="Normal 2" xfId="7"/>
    <cellStyle name="Normální 2" xfId="6"/>
    <cellStyle name="Normální 2 2" xfId="9"/>
    <cellStyle name="Normální 3" xfId="10"/>
    <cellStyle name="Percent" xfId="1"/>
    <cellStyle name="Styl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1"/>
      <c r="B1" s="2" t="s">
        <v>0</v>
      </c>
      <c r="C1" s="2"/>
      <c r="D1" s="2"/>
      <c r="E1" s="2"/>
    </row>
    <row r="2" spans="1:5" ht="12.75" customHeight="1" x14ac:dyDescent="0.2">
      <c r="A2" s="1"/>
      <c r="B2" s="37" t="s">
        <v>1</v>
      </c>
      <c r="C2" s="2"/>
      <c r="D2" s="2"/>
      <c r="E2" s="2"/>
    </row>
    <row r="3" spans="1:5" ht="20.100000000000001" customHeight="1" x14ac:dyDescent="0.2">
      <c r="A3" s="1"/>
      <c r="B3" s="1"/>
      <c r="C3" s="2"/>
      <c r="D3" s="2"/>
      <c r="E3" s="2"/>
    </row>
    <row r="4" spans="1:5" ht="20.100000000000001" customHeight="1" x14ac:dyDescent="0.3">
      <c r="A4" s="2"/>
      <c r="B4" s="38" t="s">
        <v>2</v>
      </c>
      <c r="C4" s="1"/>
      <c r="D4" s="1"/>
      <c r="E4" s="2"/>
    </row>
    <row r="5" spans="1:5" ht="12.75" customHeight="1" x14ac:dyDescent="0.2">
      <c r="A5" s="2"/>
      <c r="B5" s="1" t="s">
        <v>3</v>
      </c>
      <c r="C5" s="1"/>
      <c r="D5" s="1"/>
      <c r="E5" s="2"/>
    </row>
    <row r="6" spans="1:5" ht="12.75" customHeight="1" x14ac:dyDescent="0.2">
      <c r="A6" s="2"/>
      <c r="B6" s="4" t="s">
        <v>4</v>
      </c>
      <c r="C6" s="7">
        <f>SUM(C10:C14)</f>
        <v>0</v>
      </c>
      <c r="D6" s="2"/>
      <c r="E6" s="2"/>
    </row>
    <row r="7" spans="1:5" ht="12.75" customHeight="1" x14ac:dyDescent="0.2">
      <c r="A7" s="2"/>
      <c r="B7" s="4" t="s">
        <v>5</v>
      </c>
      <c r="C7" s="7">
        <f>SUM(E10:E14)</f>
        <v>0</v>
      </c>
      <c r="D7" s="2"/>
      <c r="E7" s="2"/>
    </row>
    <row r="8" spans="1:5" ht="12.75" customHeight="1" x14ac:dyDescent="0.2">
      <c r="A8" s="6"/>
      <c r="B8" s="6"/>
      <c r="C8" s="6"/>
      <c r="D8" s="6"/>
      <c r="E8" s="6"/>
    </row>
    <row r="9" spans="1:5" ht="12.75" customHeight="1" x14ac:dyDescent="0.2">
      <c r="A9" s="5" t="s">
        <v>6</v>
      </c>
      <c r="B9" s="5" t="s">
        <v>7</v>
      </c>
      <c r="C9" s="5" t="s">
        <v>8</v>
      </c>
      <c r="D9" s="5" t="s">
        <v>9</v>
      </c>
      <c r="E9" s="5" t="s">
        <v>10</v>
      </c>
    </row>
    <row r="10" spans="1:5" ht="12.75" customHeight="1" x14ac:dyDescent="0.2">
      <c r="A10" s="17" t="s">
        <v>19</v>
      </c>
      <c r="B10" s="17" t="s">
        <v>20</v>
      </c>
      <c r="C10" s="18">
        <f>'SO 000_SO 000'!I3</f>
        <v>0</v>
      </c>
      <c r="D10" s="18">
        <f>'SO 000_SO 000'!O2</f>
        <v>0</v>
      </c>
      <c r="E10" s="18">
        <f>C10+D10</f>
        <v>0</v>
      </c>
    </row>
    <row r="11" spans="1:5" ht="12.75" customHeight="1" x14ac:dyDescent="0.2">
      <c r="A11" s="17" t="s">
        <v>169</v>
      </c>
      <c r="B11" s="17" t="s">
        <v>170</v>
      </c>
      <c r="C11" s="18">
        <f>'SO 110_SO 110'!I3</f>
        <v>0</v>
      </c>
      <c r="D11" s="18">
        <f>'SO 110_SO 110'!O2</f>
        <v>0</v>
      </c>
      <c r="E11" s="18">
        <f>C11+D11</f>
        <v>0</v>
      </c>
    </row>
    <row r="12" spans="1:5" ht="12.75" customHeight="1" x14ac:dyDescent="0.2">
      <c r="A12" s="17" t="s">
        <v>179</v>
      </c>
      <c r="B12" s="17" t="s">
        <v>180</v>
      </c>
      <c r="C12" s="18">
        <f>'SO 201_SO 201'!I3</f>
        <v>0</v>
      </c>
      <c r="D12" s="18">
        <f>'SO 201_SO 201'!O2</f>
        <v>0</v>
      </c>
      <c r="E12" s="18">
        <f>C12+D12</f>
        <v>0</v>
      </c>
    </row>
    <row r="13" spans="1:5" ht="12.75" customHeight="1" x14ac:dyDescent="0.2">
      <c r="A13" s="17" t="s">
        <v>722</v>
      </c>
      <c r="B13" s="17" t="s">
        <v>723</v>
      </c>
      <c r="C13" s="18">
        <f>'SO 402'!I3</f>
        <v>0</v>
      </c>
      <c r="D13" s="18">
        <f>'SO 402'!O2</f>
        <v>0</v>
      </c>
      <c r="E13" s="18">
        <f>C13+D13</f>
        <v>0</v>
      </c>
    </row>
    <row r="14" spans="1:5" ht="12.75" customHeight="1" x14ac:dyDescent="0.2">
      <c r="A14" s="17" t="s">
        <v>820</v>
      </c>
      <c r="B14" s="17" t="s">
        <v>821</v>
      </c>
      <c r="C14" s="18">
        <f>'SO 403_SO 403'!I3</f>
        <v>0</v>
      </c>
      <c r="D14" s="18">
        <f>'SO 403_SO 403'!O2</f>
        <v>0</v>
      </c>
      <c r="E14" s="18">
        <f>C14+D14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8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C1" s="2"/>
      <c r="D1" s="2"/>
      <c r="E1" s="2" t="s">
        <v>0</v>
      </c>
      <c r="F1" s="2"/>
      <c r="G1" s="2"/>
      <c r="H1" s="2"/>
      <c r="I1" s="2"/>
      <c r="J1" s="2"/>
      <c r="P1" t="s">
        <v>26</v>
      </c>
    </row>
    <row r="2" spans="1:18" ht="24.95" customHeight="1" x14ac:dyDescent="0.2">
      <c r="B2" s="2"/>
      <c r="C2" s="2"/>
      <c r="D2" s="2"/>
      <c r="E2" s="3" t="s">
        <v>13</v>
      </c>
      <c r="F2" s="2"/>
      <c r="G2" s="2"/>
      <c r="H2" s="6"/>
      <c r="I2" s="6"/>
      <c r="J2" s="2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2" t="s">
        <v>14</v>
      </c>
      <c r="C3" s="40" t="s">
        <v>15</v>
      </c>
      <c r="D3" s="1"/>
      <c r="E3" s="13" t="s">
        <v>16</v>
      </c>
      <c r="F3" s="2"/>
      <c r="G3" s="9"/>
      <c r="H3" s="8" t="s">
        <v>19</v>
      </c>
      <c r="I3" s="34">
        <f>0+I9</f>
        <v>0</v>
      </c>
      <c r="J3" s="10"/>
      <c r="O3" t="s">
        <v>23</v>
      </c>
      <c r="P3" t="s">
        <v>27</v>
      </c>
    </row>
    <row r="4" spans="1:18" ht="15" customHeight="1" x14ac:dyDescent="0.25">
      <c r="A4" t="s">
        <v>17</v>
      </c>
      <c r="B4" s="12" t="s">
        <v>18</v>
      </c>
      <c r="C4" s="40" t="s">
        <v>19</v>
      </c>
      <c r="D4" s="1"/>
      <c r="E4" s="13" t="s">
        <v>20</v>
      </c>
      <c r="F4" s="2"/>
      <c r="G4" s="2"/>
      <c r="H4" s="11"/>
      <c r="I4" s="11"/>
      <c r="J4" s="2"/>
      <c r="O4" t="s">
        <v>24</v>
      </c>
      <c r="P4" t="s">
        <v>27</v>
      </c>
    </row>
    <row r="5" spans="1:18" ht="12.75" customHeight="1" x14ac:dyDescent="0.25">
      <c r="A5" t="s">
        <v>21</v>
      </c>
      <c r="B5" s="15" t="s">
        <v>22</v>
      </c>
      <c r="C5" s="41" t="s">
        <v>19</v>
      </c>
      <c r="D5" s="42"/>
      <c r="E5" s="16" t="s">
        <v>20</v>
      </c>
      <c r="F5" s="6"/>
      <c r="G5" s="6"/>
      <c r="H5" s="6"/>
      <c r="I5" s="6"/>
      <c r="J5" s="6"/>
      <c r="O5" t="s">
        <v>25</v>
      </c>
      <c r="P5" t="s">
        <v>27</v>
      </c>
    </row>
    <row r="6" spans="1:18" ht="12.75" customHeight="1" x14ac:dyDescent="0.2">
      <c r="A6" s="39" t="s">
        <v>28</v>
      </c>
      <c r="B6" s="39" t="s">
        <v>30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4" t="s">
        <v>41</v>
      </c>
      <c r="I7" s="14" t="s">
        <v>43</v>
      </c>
      <c r="J7" s="39"/>
    </row>
    <row r="8" spans="1:18" ht="12.75" customHeight="1" x14ac:dyDescent="0.2">
      <c r="A8" s="14" t="s">
        <v>29</v>
      </c>
      <c r="B8" s="14" t="s">
        <v>31</v>
      </c>
      <c r="C8" s="14" t="s">
        <v>27</v>
      </c>
      <c r="D8" s="14" t="s">
        <v>26</v>
      </c>
      <c r="E8" s="14" t="s">
        <v>35</v>
      </c>
      <c r="F8" s="14" t="s">
        <v>37</v>
      </c>
      <c r="G8" s="14" t="s">
        <v>39</v>
      </c>
      <c r="H8" s="14" t="s">
        <v>42</v>
      </c>
      <c r="I8" s="14" t="s">
        <v>44</v>
      </c>
      <c r="J8" s="14" t="s">
        <v>46</v>
      </c>
    </row>
    <row r="9" spans="1:18" ht="12.75" customHeight="1" x14ac:dyDescent="0.2">
      <c r="A9" s="20" t="s">
        <v>47</v>
      </c>
      <c r="B9" s="20"/>
      <c r="C9" s="21" t="s">
        <v>29</v>
      </c>
      <c r="D9" s="20"/>
      <c r="E9" s="22" t="s">
        <v>48</v>
      </c>
      <c r="F9" s="20"/>
      <c r="G9" s="20"/>
      <c r="H9" s="20"/>
      <c r="I9" s="23">
        <f>0+Q9</f>
        <v>0</v>
      </c>
      <c r="J9" s="20"/>
      <c r="O9">
        <f>0+R9</f>
        <v>0</v>
      </c>
      <c r="Q9">
        <f>0+I10+I13+I16+I19+I22+I25+I28+I31+I34+I37+I40+I43+I46+I49+I52+I55+I58+I61+I64+I67+I70+I73+I76+I79+I82+I85+I88+I91+I94+I97+I100+I103+I106</f>
        <v>0</v>
      </c>
      <c r="R9">
        <f>0+O10+O13+O16+O19+O22+O25+O28+O31+O34+O37+O40+O43+O46+O49+O52+O55+O58+O61+O64+O67+O70+O73+O76+O79+O82+O85+O88+O91+O94+O97+O100+O103+O106</f>
        <v>0</v>
      </c>
    </row>
    <row r="10" spans="1:18" x14ac:dyDescent="0.2">
      <c r="A10" s="19" t="s">
        <v>49</v>
      </c>
      <c r="B10" s="24" t="s">
        <v>31</v>
      </c>
      <c r="C10" s="24" t="s">
        <v>50</v>
      </c>
      <c r="D10" s="19" t="s">
        <v>51</v>
      </c>
      <c r="E10" s="25" t="s">
        <v>52</v>
      </c>
      <c r="F10" s="26" t="s">
        <v>53</v>
      </c>
      <c r="G10" s="27">
        <v>1</v>
      </c>
      <c r="H10" s="28">
        <v>0</v>
      </c>
      <c r="I10" s="28">
        <f>ROUND(ROUND(H10,2)*ROUND(G10,3),2)</f>
        <v>0</v>
      </c>
      <c r="J10" s="26"/>
      <c r="O10">
        <f>(I10*21)/100</f>
        <v>0</v>
      </c>
      <c r="P10" t="s">
        <v>27</v>
      </c>
    </row>
    <row r="11" spans="1:18" ht="178.5" x14ac:dyDescent="0.2">
      <c r="A11" s="29" t="s">
        <v>54</v>
      </c>
      <c r="E11" s="30" t="s">
        <v>55</v>
      </c>
    </row>
    <row r="12" spans="1:18" x14ac:dyDescent="0.2">
      <c r="A12" s="33" t="s">
        <v>56</v>
      </c>
      <c r="E12" s="32" t="s">
        <v>51</v>
      </c>
    </row>
    <row r="13" spans="1:18" x14ac:dyDescent="0.2">
      <c r="A13" s="19" t="s">
        <v>49</v>
      </c>
      <c r="B13" s="24" t="s">
        <v>27</v>
      </c>
      <c r="C13" s="24" t="s">
        <v>57</v>
      </c>
      <c r="D13" s="19" t="s">
        <v>51</v>
      </c>
      <c r="E13" s="25" t="s">
        <v>58</v>
      </c>
      <c r="F13" s="26" t="s">
        <v>53</v>
      </c>
      <c r="G13" s="27">
        <v>1</v>
      </c>
      <c r="H13" s="28">
        <v>0</v>
      </c>
      <c r="I13" s="28">
        <f>ROUND(ROUND(H13,2)*ROUND(G13,3),2)</f>
        <v>0</v>
      </c>
      <c r="J13" s="26"/>
      <c r="O13">
        <f>(I13*21)/100</f>
        <v>0</v>
      </c>
      <c r="P13" t="s">
        <v>27</v>
      </c>
    </row>
    <row r="14" spans="1:18" ht="127.5" x14ac:dyDescent="0.2">
      <c r="A14" s="29" t="s">
        <v>54</v>
      </c>
      <c r="E14" s="30" t="s">
        <v>59</v>
      </c>
    </row>
    <row r="15" spans="1:18" x14ac:dyDescent="0.2">
      <c r="A15" s="33" t="s">
        <v>56</v>
      </c>
      <c r="E15" s="32" t="s">
        <v>51</v>
      </c>
    </row>
    <row r="16" spans="1:18" x14ac:dyDescent="0.2">
      <c r="A16" s="19" t="s">
        <v>49</v>
      </c>
      <c r="B16" s="24" t="s">
        <v>26</v>
      </c>
      <c r="C16" s="24" t="s">
        <v>60</v>
      </c>
      <c r="D16" s="19" t="s">
        <v>51</v>
      </c>
      <c r="E16" s="25" t="s">
        <v>61</v>
      </c>
      <c r="F16" s="26" t="s">
        <v>53</v>
      </c>
      <c r="G16" s="27">
        <v>1</v>
      </c>
      <c r="H16" s="28">
        <v>0</v>
      </c>
      <c r="I16" s="28">
        <f>ROUND(ROUND(H16,2)*ROUND(G16,3),2)</f>
        <v>0</v>
      </c>
      <c r="J16" s="26" t="s">
        <v>62</v>
      </c>
      <c r="O16">
        <f>(I16*21)/100</f>
        <v>0</v>
      </c>
      <c r="P16" t="s">
        <v>27</v>
      </c>
    </row>
    <row r="17" spans="1:16" x14ac:dyDescent="0.2">
      <c r="A17" s="29" t="s">
        <v>54</v>
      </c>
      <c r="E17" s="30" t="s">
        <v>63</v>
      </c>
    </row>
    <row r="18" spans="1:16" x14ac:dyDescent="0.2">
      <c r="A18" s="33" t="s">
        <v>56</v>
      </c>
      <c r="E18" s="32" t="s">
        <v>51</v>
      </c>
    </row>
    <row r="19" spans="1:16" x14ac:dyDescent="0.2">
      <c r="A19" s="19" t="s">
        <v>49</v>
      </c>
      <c r="B19" s="24" t="s">
        <v>35</v>
      </c>
      <c r="C19" s="24" t="s">
        <v>64</v>
      </c>
      <c r="D19" s="19" t="s">
        <v>51</v>
      </c>
      <c r="E19" s="25" t="s">
        <v>65</v>
      </c>
      <c r="F19" s="26" t="s">
        <v>53</v>
      </c>
      <c r="G19" s="27">
        <v>1</v>
      </c>
      <c r="H19" s="28">
        <v>0</v>
      </c>
      <c r="I19" s="28">
        <f>ROUND(ROUND(H19,2)*ROUND(G19,3),2)</f>
        <v>0</v>
      </c>
      <c r="J19" s="26" t="s">
        <v>62</v>
      </c>
      <c r="O19">
        <f>(I19*21)/100</f>
        <v>0</v>
      </c>
      <c r="P19" t="s">
        <v>27</v>
      </c>
    </row>
    <row r="20" spans="1:16" ht="25.5" x14ac:dyDescent="0.2">
      <c r="A20" s="29" t="s">
        <v>54</v>
      </c>
      <c r="E20" s="30" t="s">
        <v>66</v>
      </c>
    </row>
    <row r="21" spans="1:16" x14ac:dyDescent="0.2">
      <c r="A21" s="33" t="s">
        <v>56</v>
      </c>
      <c r="E21" s="32" t="s">
        <v>51</v>
      </c>
    </row>
    <row r="22" spans="1:16" x14ac:dyDescent="0.2">
      <c r="A22" s="19" t="s">
        <v>49</v>
      </c>
      <c r="B22" s="24" t="s">
        <v>37</v>
      </c>
      <c r="C22" s="24" t="s">
        <v>67</v>
      </c>
      <c r="D22" s="19" t="s">
        <v>68</v>
      </c>
      <c r="E22" s="25" t="s">
        <v>69</v>
      </c>
      <c r="F22" s="26" t="s">
        <v>53</v>
      </c>
      <c r="G22" s="27">
        <v>1</v>
      </c>
      <c r="H22" s="28">
        <v>0</v>
      </c>
      <c r="I22" s="28">
        <f>ROUND(ROUND(H22,2)*ROUND(G22,3),2)</f>
        <v>0</v>
      </c>
      <c r="J22" s="26"/>
      <c r="O22">
        <f>(I22*21)/100</f>
        <v>0</v>
      </c>
      <c r="P22" t="s">
        <v>27</v>
      </c>
    </row>
    <row r="23" spans="1:16" x14ac:dyDescent="0.2">
      <c r="A23" s="29" t="s">
        <v>54</v>
      </c>
      <c r="E23" s="30" t="s">
        <v>51</v>
      </c>
    </row>
    <row r="24" spans="1:16" x14ac:dyDescent="0.2">
      <c r="A24" s="33" t="s">
        <v>56</v>
      </c>
      <c r="E24" s="32" t="s">
        <v>51</v>
      </c>
    </row>
    <row r="25" spans="1:16" x14ac:dyDescent="0.2">
      <c r="A25" s="19" t="s">
        <v>49</v>
      </c>
      <c r="B25" s="24" t="s">
        <v>39</v>
      </c>
      <c r="C25" s="24" t="s">
        <v>67</v>
      </c>
      <c r="D25" s="19" t="s">
        <v>70</v>
      </c>
      <c r="E25" s="25" t="s">
        <v>71</v>
      </c>
      <c r="F25" s="26" t="s">
        <v>53</v>
      </c>
      <c r="G25" s="27">
        <v>1</v>
      </c>
      <c r="H25" s="28">
        <v>0</v>
      </c>
      <c r="I25" s="28">
        <f>ROUND(ROUND(H25,2)*ROUND(G25,3),2)</f>
        <v>0</v>
      </c>
      <c r="J25" s="26"/>
      <c r="O25">
        <f>(I25*21)/100</f>
        <v>0</v>
      </c>
      <c r="P25" t="s">
        <v>27</v>
      </c>
    </row>
    <row r="26" spans="1:16" x14ac:dyDescent="0.2">
      <c r="A26" s="29" t="s">
        <v>54</v>
      </c>
      <c r="E26" s="30" t="s">
        <v>72</v>
      </c>
    </row>
    <row r="27" spans="1:16" x14ac:dyDescent="0.2">
      <c r="A27" s="33" t="s">
        <v>56</v>
      </c>
      <c r="E27" s="32" t="s">
        <v>51</v>
      </c>
    </row>
    <row r="28" spans="1:16" x14ac:dyDescent="0.2">
      <c r="A28" s="19" t="s">
        <v>49</v>
      </c>
      <c r="B28" s="24" t="s">
        <v>73</v>
      </c>
      <c r="C28" s="24" t="s">
        <v>74</v>
      </c>
      <c r="D28" s="19" t="s">
        <v>68</v>
      </c>
      <c r="E28" s="25" t="s">
        <v>75</v>
      </c>
      <c r="F28" s="26" t="s">
        <v>76</v>
      </c>
      <c r="G28" s="27">
        <v>3.375</v>
      </c>
      <c r="H28" s="28">
        <v>0</v>
      </c>
      <c r="I28" s="28">
        <f>ROUND(ROUND(H28,2)*ROUND(G28,3),2)</f>
        <v>0</v>
      </c>
      <c r="J28" s="26" t="s">
        <v>62</v>
      </c>
      <c r="O28">
        <f>(I28*21)/100</f>
        <v>0</v>
      </c>
      <c r="P28" t="s">
        <v>27</v>
      </c>
    </row>
    <row r="29" spans="1:16" x14ac:dyDescent="0.2">
      <c r="A29" s="29" t="s">
        <v>54</v>
      </c>
      <c r="E29" s="30" t="s">
        <v>77</v>
      </c>
    </row>
    <row r="30" spans="1:16" ht="38.25" x14ac:dyDescent="0.2">
      <c r="A30" s="33" t="s">
        <v>56</v>
      </c>
      <c r="E30" s="32" t="s">
        <v>78</v>
      </c>
    </row>
    <row r="31" spans="1:16" x14ac:dyDescent="0.2">
      <c r="A31" s="19" t="s">
        <v>49</v>
      </c>
      <c r="B31" s="24" t="s">
        <v>79</v>
      </c>
      <c r="C31" s="24" t="s">
        <v>74</v>
      </c>
      <c r="D31" s="19" t="s">
        <v>70</v>
      </c>
      <c r="E31" s="25" t="s">
        <v>75</v>
      </c>
      <c r="F31" s="26" t="s">
        <v>76</v>
      </c>
      <c r="G31" s="27">
        <v>8.875</v>
      </c>
      <c r="H31" s="28">
        <v>0</v>
      </c>
      <c r="I31" s="28">
        <f>ROUND(ROUND(H31,2)*ROUND(G31,3),2)</f>
        <v>0</v>
      </c>
      <c r="J31" s="26" t="s">
        <v>80</v>
      </c>
      <c r="O31">
        <f>(I31*21)/100</f>
        <v>0</v>
      </c>
      <c r="P31" t="s">
        <v>27</v>
      </c>
    </row>
    <row r="32" spans="1:16" x14ac:dyDescent="0.2">
      <c r="A32" s="29" t="s">
        <v>54</v>
      </c>
      <c r="E32" s="30" t="s">
        <v>81</v>
      </c>
    </row>
    <row r="33" spans="1:16" ht="38.25" x14ac:dyDescent="0.2">
      <c r="A33" s="33" t="s">
        <v>56</v>
      </c>
      <c r="E33" s="32" t="s">
        <v>82</v>
      </c>
    </row>
    <row r="34" spans="1:16" x14ac:dyDescent="0.2">
      <c r="A34" s="19" t="s">
        <v>49</v>
      </c>
      <c r="B34" s="24" t="s">
        <v>42</v>
      </c>
      <c r="C34" s="24" t="s">
        <v>83</v>
      </c>
      <c r="D34" s="19" t="s">
        <v>68</v>
      </c>
      <c r="E34" s="25" t="s">
        <v>84</v>
      </c>
      <c r="F34" s="26" t="s">
        <v>85</v>
      </c>
      <c r="G34" s="27">
        <v>4860</v>
      </c>
      <c r="H34" s="28">
        <v>0</v>
      </c>
      <c r="I34" s="28">
        <f>ROUND(ROUND(H34,2)*ROUND(G34,3),2)</f>
        <v>0</v>
      </c>
      <c r="J34" s="26"/>
      <c r="O34">
        <f>(I34*21)/100</f>
        <v>0</v>
      </c>
      <c r="P34" t="s">
        <v>27</v>
      </c>
    </row>
    <row r="35" spans="1:16" x14ac:dyDescent="0.2">
      <c r="A35" s="29" t="s">
        <v>54</v>
      </c>
      <c r="E35" s="30" t="s">
        <v>86</v>
      </c>
    </row>
    <row r="36" spans="1:16" ht="38.25" x14ac:dyDescent="0.2">
      <c r="A36" s="33" t="s">
        <v>56</v>
      </c>
      <c r="E36" s="32" t="s">
        <v>87</v>
      </c>
    </row>
    <row r="37" spans="1:16" x14ac:dyDescent="0.2">
      <c r="A37" s="19" t="s">
        <v>49</v>
      </c>
      <c r="B37" s="24" t="s">
        <v>44</v>
      </c>
      <c r="C37" s="24" t="s">
        <v>83</v>
      </c>
      <c r="D37" s="19" t="s">
        <v>70</v>
      </c>
      <c r="E37" s="25" t="s">
        <v>84</v>
      </c>
      <c r="F37" s="26" t="s">
        <v>85</v>
      </c>
      <c r="G37" s="27">
        <v>25020</v>
      </c>
      <c r="H37" s="28">
        <v>0</v>
      </c>
      <c r="I37" s="28">
        <f>ROUND(ROUND(H37,2)*ROUND(G37,3),2)</f>
        <v>0</v>
      </c>
      <c r="J37" s="26"/>
      <c r="O37">
        <f>(I37*21)/100</f>
        <v>0</v>
      </c>
      <c r="P37" t="s">
        <v>27</v>
      </c>
    </row>
    <row r="38" spans="1:16" x14ac:dyDescent="0.2">
      <c r="A38" s="29" t="s">
        <v>54</v>
      </c>
      <c r="E38" s="30" t="s">
        <v>88</v>
      </c>
    </row>
    <row r="39" spans="1:16" ht="38.25" x14ac:dyDescent="0.2">
      <c r="A39" s="33" t="s">
        <v>56</v>
      </c>
      <c r="E39" s="32" t="s">
        <v>89</v>
      </c>
    </row>
    <row r="40" spans="1:16" x14ac:dyDescent="0.2">
      <c r="A40" s="19" t="s">
        <v>49</v>
      </c>
      <c r="B40" s="24" t="s">
        <v>46</v>
      </c>
      <c r="C40" s="24" t="s">
        <v>90</v>
      </c>
      <c r="D40" s="19" t="s">
        <v>51</v>
      </c>
      <c r="E40" s="25" t="s">
        <v>91</v>
      </c>
      <c r="F40" s="26" t="s">
        <v>53</v>
      </c>
      <c r="G40" s="27">
        <v>1</v>
      </c>
      <c r="H40" s="28">
        <v>0</v>
      </c>
      <c r="I40" s="28">
        <f>ROUND(ROUND(H40,2)*ROUND(G40,3),2)</f>
        <v>0</v>
      </c>
      <c r="J40" s="26"/>
      <c r="O40">
        <f>(I40*21)/100</f>
        <v>0</v>
      </c>
      <c r="P40" t="s">
        <v>27</v>
      </c>
    </row>
    <row r="41" spans="1:16" x14ac:dyDescent="0.2">
      <c r="A41" s="29" t="s">
        <v>54</v>
      </c>
      <c r="E41" s="30" t="s">
        <v>51</v>
      </c>
    </row>
    <row r="42" spans="1:16" x14ac:dyDescent="0.2">
      <c r="A42" s="33" t="s">
        <v>56</v>
      </c>
      <c r="E42" s="32" t="s">
        <v>51</v>
      </c>
    </row>
    <row r="43" spans="1:16" x14ac:dyDescent="0.2">
      <c r="A43" s="19" t="s">
        <v>49</v>
      </c>
      <c r="B43" s="24" t="s">
        <v>92</v>
      </c>
      <c r="C43" s="24" t="s">
        <v>93</v>
      </c>
      <c r="D43" s="19" t="s">
        <v>51</v>
      </c>
      <c r="E43" s="25" t="s">
        <v>94</v>
      </c>
      <c r="F43" s="26" t="s">
        <v>53</v>
      </c>
      <c r="G43" s="27">
        <v>1</v>
      </c>
      <c r="H43" s="28">
        <v>0</v>
      </c>
      <c r="I43" s="28">
        <f>ROUND(ROUND(H43,2)*ROUND(G43,3),2)</f>
        <v>0</v>
      </c>
      <c r="J43" s="26"/>
      <c r="O43">
        <f>(I43*21)/100</f>
        <v>0</v>
      </c>
      <c r="P43" t="s">
        <v>27</v>
      </c>
    </row>
    <row r="44" spans="1:16" x14ac:dyDescent="0.2">
      <c r="A44" s="29" t="s">
        <v>54</v>
      </c>
      <c r="E44" s="30" t="s">
        <v>51</v>
      </c>
    </row>
    <row r="45" spans="1:16" x14ac:dyDescent="0.2">
      <c r="A45" s="33" t="s">
        <v>56</v>
      </c>
      <c r="E45" s="32" t="s">
        <v>51</v>
      </c>
    </row>
    <row r="46" spans="1:16" x14ac:dyDescent="0.2">
      <c r="A46" s="19" t="s">
        <v>49</v>
      </c>
      <c r="B46" s="24" t="s">
        <v>95</v>
      </c>
      <c r="C46" s="24" t="s">
        <v>96</v>
      </c>
      <c r="D46" s="19" t="s">
        <v>51</v>
      </c>
      <c r="E46" s="25" t="s">
        <v>97</v>
      </c>
      <c r="F46" s="26" t="s">
        <v>53</v>
      </c>
      <c r="G46" s="27">
        <v>1</v>
      </c>
      <c r="H46" s="28">
        <v>0</v>
      </c>
      <c r="I46" s="28">
        <f>ROUND(ROUND(H46,2)*ROUND(G46,3),2)</f>
        <v>0</v>
      </c>
      <c r="J46" s="26" t="s">
        <v>62</v>
      </c>
      <c r="O46">
        <f>(I46*21)/100</f>
        <v>0</v>
      </c>
      <c r="P46" t="s">
        <v>27</v>
      </c>
    </row>
    <row r="47" spans="1:16" x14ac:dyDescent="0.2">
      <c r="A47" s="29" t="s">
        <v>54</v>
      </c>
      <c r="E47" s="30" t="s">
        <v>98</v>
      </c>
    </row>
    <row r="48" spans="1:16" x14ac:dyDescent="0.2">
      <c r="A48" s="33" t="s">
        <v>56</v>
      </c>
      <c r="E48" s="32" t="s">
        <v>51</v>
      </c>
    </row>
    <row r="49" spans="1:16" x14ac:dyDescent="0.2">
      <c r="A49" s="19" t="s">
        <v>49</v>
      </c>
      <c r="B49" s="24" t="s">
        <v>99</v>
      </c>
      <c r="C49" s="24" t="s">
        <v>100</v>
      </c>
      <c r="D49" s="19" t="s">
        <v>51</v>
      </c>
      <c r="E49" s="25" t="s">
        <v>101</v>
      </c>
      <c r="F49" s="26" t="s">
        <v>53</v>
      </c>
      <c r="G49" s="27">
        <v>1</v>
      </c>
      <c r="H49" s="28">
        <v>0</v>
      </c>
      <c r="I49" s="28">
        <f>ROUND(ROUND(H49,2)*ROUND(G49,3),2)</f>
        <v>0</v>
      </c>
      <c r="J49" s="26" t="s">
        <v>62</v>
      </c>
      <c r="O49">
        <f>(I49*21)/100</f>
        <v>0</v>
      </c>
      <c r="P49" t="s">
        <v>27</v>
      </c>
    </row>
    <row r="50" spans="1:16" ht="51" x14ac:dyDescent="0.2">
      <c r="A50" s="29" t="s">
        <v>54</v>
      </c>
      <c r="E50" s="30" t="s">
        <v>102</v>
      </c>
    </row>
    <row r="51" spans="1:16" x14ac:dyDescent="0.2">
      <c r="A51" s="33" t="s">
        <v>56</v>
      </c>
      <c r="E51" s="32" t="s">
        <v>51</v>
      </c>
    </row>
    <row r="52" spans="1:16" x14ac:dyDescent="0.2">
      <c r="A52" s="19" t="s">
        <v>49</v>
      </c>
      <c r="B52" s="24" t="s">
        <v>103</v>
      </c>
      <c r="C52" s="24" t="s">
        <v>104</v>
      </c>
      <c r="D52" s="19" t="s">
        <v>68</v>
      </c>
      <c r="E52" s="25" t="s">
        <v>105</v>
      </c>
      <c r="F52" s="26" t="s">
        <v>53</v>
      </c>
      <c r="G52" s="27">
        <v>1</v>
      </c>
      <c r="H52" s="28">
        <v>0</v>
      </c>
      <c r="I52" s="28">
        <f>ROUND(ROUND(H52,2)*ROUND(G52,3),2)</f>
        <v>0</v>
      </c>
      <c r="J52" s="26" t="s">
        <v>62</v>
      </c>
      <c r="O52">
        <f>(I52*21)/100</f>
        <v>0</v>
      </c>
      <c r="P52" t="s">
        <v>27</v>
      </c>
    </row>
    <row r="53" spans="1:16" x14ac:dyDescent="0.2">
      <c r="A53" s="29" t="s">
        <v>54</v>
      </c>
      <c r="E53" s="30" t="s">
        <v>106</v>
      </c>
    </row>
    <row r="54" spans="1:16" x14ac:dyDescent="0.2">
      <c r="A54" s="33" t="s">
        <v>56</v>
      </c>
      <c r="E54" s="32" t="s">
        <v>51</v>
      </c>
    </row>
    <row r="55" spans="1:16" x14ac:dyDescent="0.2">
      <c r="A55" s="19" t="s">
        <v>49</v>
      </c>
      <c r="B55" s="24" t="s">
        <v>107</v>
      </c>
      <c r="C55" s="24" t="s">
        <v>104</v>
      </c>
      <c r="D55" s="19" t="s">
        <v>70</v>
      </c>
      <c r="E55" s="25" t="s">
        <v>105</v>
      </c>
      <c r="F55" s="26" t="s">
        <v>53</v>
      </c>
      <c r="G55" s="27">
        <v>1</v>
      </c>
      <c r="H55" s="28">
        <v>0</v>
      </c>
      <c r="I55" s="28">
        <f>ROUND(ROUND(H55,2)*ROUND(G55,3),2)</f>
        <v>0</v>
      </c>
      <c r="J55" s="26" t="s">
        <v>62</v>
      </c>
      <c r="O55">
        <f>(I55*21)/100</f>
        <v>0</v>
      </c>
      <c r="P55" t="s">
        <v>27</v>
      </c>
    </row>
    <row r="56" spans="1:16" x14ac:dyDescent="0.2">
      <c r="A56" s="29" t="s">
        <v>54</v>
      </c>
      <c r="E56" s="30" t="s">
        <v>108</v>
      </c>
    </row>
    <row r="57" spans="1:16" x14ac:dyDescent="0.2">
      <c r="A57" s="33" t="s">
        <v>56</v>
      </c>
      <c r="E57" s="32" t="s">
        <v>51</v>
      </c>
    </row>
    <row r="58" spans="1:16" x14ac:dyDescent="0.2">
      <c r="A58" s="19" t="s">
        <v>49</v>
      </c>
      <c r="B58" s="24" t="s">
        <v>109</v>
      </c>
      <c r="C58" s="24" t="s">
        <v>104</v>
      </c>
      <c r="D58" s="19" t="s">
        <v>110</v>
      </c>
      <c r="E58" s="25" t="s">
        <v>105</v>
      </c>
      <c r="F58" s="26" t="s">
        <v>53</v>
      </c>
      <c r="G58" s="27">
        <v>1</v>
      </c>
      <c r="H58" s="28">
        <v>0</v>
      </c>
      <c r="I58" s="28">
        <f>ROUND(ROUND(H58,2)*ROUND(G58,3),2)</f>
        <v>0</v>
      </c>
      <c r="J58" s="26" t="s">
        <v>62</v>
      </c>
      <c r="O58">
        <f>(I58*21)/100</f>
        <v>0</v>
      </c>
      <c r="P58" t="s">
        <v>27</v>
      </c>
    </row>
    <row r="59" spans="1:16" ht="25.5" x14ac:dyDescent="0.2">
      <c r="A59" s="29" t="s">
        <v>54</v>
      </c>
      <c r="E59" s="30" t="s">
        <v>111</v>
      </c>
    </row>
    <row r="60" spans="1:16" x14ac:dyDescent="0.2">
      <c r="A60" s="33" t="s">
        <v>56</v>
      </c>
      <c r="E60" s="32" t="s">
        <v>51</v>
      </c>
    </row>
    <row r="61" spans="1:16" x14ac:dyDescent="0.2">
      <c r="A61" s="19" t="s">
        <v>49</v>
      </c>
      <c r="B61" s="24" t="s">
        <v>112</v>
      </c>
      <c r="C61" s="24" t="s">
        <v>113</v>
      </c>
      <c r="D61" s="19" t="s">
        <v>68</v>
      </c>
      <c r="E61" s="25" t="s">
        <v>114</v>
      </c>
      <c r="F61" s="26" t="s">
        <v>53</v>
      </c>
      <c r="G61" s="27">
        <v>1</v>
      </c>
      <c r="H61" s="28">
        <v>0</v>
      </c>
      <c r="I61" s="28">
        <f>ROUND(ROUND(H61,2)*ROUND(G61,3),2)</f>
        <v>0</v>
      </c>
      <c r="J61" s="26" t="s">
        <v>62</v>
      </c>
      <c r="O61">
        <f>(I61*21)/100</f>
        <v>0</v>
      </c>
      <c r="P61" t="s">
        <v>27</v>
      </c>
    </row>
    <row r="62" spans="1:16" x14ac:dyDescent="0.2">
      <c r="A62" s="29" t="s">
        <v>54</v>
      </c>
      <c r="E62" s="30" t="s">
        <v>115</v>
      </c>
    </row>
    <row r="63" spans="1:16" x14ac:dyDescent="0.2">
      <c r="A63" s="33" t="s">
        <v>56</v>
      </c>
      <c r="E63" s="32" t="s">
        <v>51</v>
      </c>
    </row>
    <row r="64" spans="1:16" x14ac:dyDescent="0.2">
      <c r="A64" s="19" t="s">
        <v>49</v>
      </c>
      <c r="B64" s="24" t="s">
        <v>116</v>
      </c>
      <c r="C64" s="24" t="s">
        <v>113</v>
      </c>
      <c r="D64" s="19" t="s">
        <v>70</v>
      </c>
      <c r="E64" s="25" t="s">
        <v>114</v>
      </c>
      <c r="F64" s="26" t="s">
        <v>53</v>
      </c>
      <c r="G64" s="27">
        <v>1</v>
      </c>
      <c r="H64" s="28">
        <v>0</v>
      </c>
      <c r="I64" s="28">
        <f>ROUND(ROUND(H64,2)*ROUND(G64,3),2)</f>
        <v>0</v>
      </c>
      <c r="J64" s="26" t="s">
        <v>62</v>
      </c>
      <c r="O64">
        <f>(I64*21)/100</f>
        <v>0</v>
      </c>
      <c r="P64" t="s">
        <v>27</v>
      </c>
    </row>
    <row r="65" spans="1:16" x14ac:dyDescent="0.2">
      <c r="A65" s="29" t="s">
        <v>54</v>
      </c>
      <c r="E65" s="30" t="s">
        <v>117</v>
      </c>
    </row>
    <row r="66" spans="1:16" x14ac:dyDescent="0.2">
      <c r="A66" s="33" t="s">
        <v>56</v>
      </c>
      <c r="E66" s="32" t="s">
        <v>51</v>
      </c>
    </row>
    <row r="67" spans="1:16" x14ac:dyDescent="0.2">
      <c r="A67" s="19" t="s">
        <v>49</v>
      </c>
      <c r="B67" s="24" t="s">
        <v>118</v>
      </c>
      <c r="C67" s="24" t="s">
        <v>119</v>
      </c>
      <c r="D67" s="19" t="s">
        <v>68</v>
      </c>
      <c r="E67" s="25" t="s">
        <v>120</v>
      </c>
      <c r="F67" s="26" t="s">
        <v>121</v>
      </c>
      <c r="G67" s="27">
        <v>1</v>
      </c>
      <c r="H67" s="28">
        <v>0</v>
      </c>
      <c r="I67" s="28">
        <f>ROUND(ROUND(H67,2)*ROUND(G67,3),2)</f>
        <v>0</v>
      </c>
      <c r="J67" s="26" t="s">
        <v>62</v>
      </c>
      <c r="O67">
        <f>(I67*21)/100</f>
        <v>0</v>
      </c>
      <c r="P67" t="s">
        <v>27</v>
      </c>
    </row>
    <row r="68" spans="1:16" ht="25.5" x14ac:dyDescent="0.2">
      <c r="A68" s="29" t="s">
        <v>54</v>
      </c>
      <c r="E68" s="30" t="s">
        <v>122</v>
      </c>
    </row>
    <row r="69" spans="1:16" x14ac:dyDescent="0.2">
      <c r="A69" s="33" t="s">
        <v>56</v>
      </c>
      <c r="E69" s="32" t="s">
        <v>51</v>
      </c>
    </row>
    <row r="70" spans="1:16" x14ac:dyDescent="0.2">
      <c r="A70" s="19" t="s">
        <v>49</v>
      </c>
      <c r="B70" s="24" t="s">
        <v>123</v>
      </c>
      <c r="C70" s="24" t="s">
        <v>119</v>
      </c>
      <c r="D70" s="19" t="s">
        <v>70</v>
      </c>
      <c r="E70" s="25" t="s">
        <v>120</v>
      </c>
      <c r="F70" s="26" t="s">
        <v>121</v>
      </c>
      <c r="G70" s="27">
        <v>1</v>
      </c>
      <c r="H70" s="28">
        <v>0</v>
      </c>
      <c r="I70" s="28">
        <f>ROUND(ROUND(H70,2)*ROUND(G70,3),2)</f>
        <v>0</v>
      </c>
      <c r="J70" s="26" t="s">
        <v>62</v>
      </c>
      <c r="O70">
        <f>(I70*21)/100</f>
        <v>0</v>
      </c>
      <c r="P70" t="s">
        <v>27</v>
      </c>
    </row>
    <row r="71" spans="1:16" ht="25.5" x14ac:dyDescent="0.2">
      <c r="A71" s="29" t="s">
        <v>54</v>
      </c>
      <c r="E71" s="30" t="s">
        <v>124</v>
      </c>
    </row>
    <row r="72" spans="1:16" x14ac:dyDescent="0.2">
      <c r="A72" s="33" t="s">
        <v>56</v>
      </c>
      <c r="E72" s="32" t="s">
        <v>51</v>
      </c>
    </row>
    <row r="73" spans="1:16" x14ac:dyDescent="0.2">
      <c r="A73" s="19" t="s">
        <v>49</v>
      </c>
      <c r="B73" s="24" t="s">
        <v>125</v>
      </c>
      <c r="C73" s="24" t="s">
        <v>126</v>
      </c>
      <c r="D73" s="19" t="s">
        <v>68</v>
      </c>
      <c r="E73" s="25" t="s">
        <v>127</v>
      </c>
      <c r="F73" s="26" t="s">
        <v>53</v>
      </c>
      <c r="G73" s="27">
        <v>1</v>
      </c>
      <c r="H73" s="28">
        <v>0</v>
      </c>
      <c r="I73" s="28">
        <f>ROUND(ROUND(H73,2)*ROUND(G73,3),2)</f>
        <v>0</v>
      </c>
      <c r="J73" s="26" t="s">
        <v>62</v>
      </c>
      <c r="O73">
        <f>(I73*21)/100</f>
        <v>0</v>
      </c>
      <c r="P73" t="s">
        <v>27</v>
      </c>
    </row>
    <row r="74" spans="1:16" x14ac:dyDescent="0.2">
      <c r="A74" s="29" t="s">
        <v>54</v>
      </c>
      <c r="E74" s="30" t="s">
        <v>128</v>
      </c>
    </row>
    <row r="75" spans="1:16" x14ac:dyDescent="0.2">
      <c r="A75" s="33" t="s">
        <v>56</v>
      </c>
      <c r="E75" s="32" t="s">
        <v>51</v>
      </c>
    </row>
    <row r="76" spans="1:16" x14ac:dyDescent="0.2">
      <c r="A76" s="19" t="s">
        <v>49</v>
      </c>
      <c r="B76" s="24" t="s">
        <v>129</v>
      </c>
      <c r="C76" s="24" t="s">
        <v>126</v>
      </c>
      <c r="D76" s="19" t="s">
        <v>70</v>
      </c>
      <c r="E76" s="25" t="s">
        <v>127</v>
      </c>
      <c r="F76" s="26" t="s">
        <v>53</v>
      </c>
      <c r="G76" s="27">
        <v>1</v>
      </c>
      <c r="H76" s="28">
        <v>0</v>
      </c>
      <c r="I76" s="28">
        <f>ROUND(ROUND(H76,2)*ROUND(G76,3),2)</f>
        <v>0</v>
      </c>
      <c r="J76" s="26" t="s">
        <v>80</v>
      </c>
      <c r="O76">
        <f>(I76*21)/100</f>
        <v>0</v>
      </c>
      <c r="P76" t="s">
        <v>27</v>
      </c>
    </row>
    <row r="77" spans="1:16" ht="25.5" x14ac:dyDescent="0.2">
      <c r="A77" s="29" t="s">
        <v>54</v>
      </c>
      <c r="E77" s="30" t="s">
        <v>130</v>
      </c>
    </row>
    <row r="78" spans="1:16" x14ac:dyDescent="0.2">
      <c r="A78" s="33" t="s">
        <v>56</v>
      </c>
      <c r="E78" s="32" t="s">
        <v>131</v>
      </c>
    </row>
    <row r="79" spans="1:16" x14ac:dyDescent="0.2">
      <c r="A79" s="19" t="s">
        <v>49</v>
      </c>
      <c r="B79" s="24" t="s">
        <v>132</v>
      </c>
      <c r="C79" s="24" t="s">
        <v>133</v>
      </c>
      <c r="D79" s="19" t="s">
        <v>51</v>
      </c>
      <c r="E79" s="25" t="s">
        <v>134</v>
      </c>
      <c r="F79" s="26" t="s">
        <v>53</v>
      </c>
      <c r="G79" s="27">
        <v>1</v>
      </c>
      <c r="H79" s="28">
        <v>0</v>
      </c>
      <c r="I79" s="28">
        <f>ROUND(ROUND(H79,2)*ROUND(G79,3),2)</f>
        <v>0</v>
      </c>
      <c r="J79" s="26" t="s">
        <v>62</v>
      </c>
      <c r="O79">
        <f>(I79*21)/100</f>
        <v>0</v>
      </c>
      <c r="P79" t="s">
        <v>27</v>
      </c>
    </row>
    <row r="80" spans="1:16" x14ac:dyDescent="0.2">
      <c r="A80" s="29" t="s">
        <v>54</v>
      </c>
      <c r="E80" s="30" t="s">
        <v>135</v>
      </c>
    </row>
    <row r="81" spans="1:16" x14ac:dyDescent="0.2">
      <c r="A81" s="33" t="s">
        <v>56</v>
      </c>
      <c r="E81" s="32" t="s">
        <v>51</v>
      </c>
    </row>
    <row r="82" spans="1:16" x14ac:dyDescent="0.2">
      <c r="A82" s="19" t="s">
        <v>49</v>
      </c>
      <c r="B82" s="24" t="s">
        <v>136</v>
      </c>
      <c r="C82" s="24" t="s">
        <v>137</v>
      </c>
      <c r="D82" s="19" t="s">
        <v>51</v>
      </c>
      <c r="E82" s="25" t="s">
        <v>138</v>
      </c>
      <c r="F82" s="26" t="s">
        <v>53</v>
      </c>
      <c r="G82" s="27">
        <v>1</v>
      </c>
      <c r="H82" s="28">
        <v>0</v>
      </c>
      <c r="I82" s="28">
        <f>ROUND(ROUND(H82,2)*ROUND(G82,3),2)</f>
        <v>0</v>
      </c>
      <c r="J82" s="26" t="s">
        <v>62</v>
      </c>
      <c r="O82">
        <f>(I82*21)/100</f>
        <v>0</v>
      </c>
      <c r="P82" t="s">
        <v>27</v>
      </c>
    </row>
    <row r="83" spans="1:16" x14ac:dyDescent="0.2">
      <c r="A83" s="29" t="s">
        <v>54</v>
      </c>
      <c r="E83" s="30" t="s">
        <v>139</v>
      </c>
    </row>
    <row r="84" spans="1:16" x14ac:dyDescent="0.2">
      <c r="A84" s="33" t="s">
        <v>56</v>
      </c>
      <c r="E84" s="32" t="s">
        <v>51</v>
      </c>
    </row>
    <row r="85" spans="1:16" x14ac:dyDescent="0.2">
      <c r="A85" s="19" t="s">
        <v>49</v>
      </c>
      <c r="B85" s="24" t="s">
        <v>140</v>
      </c>
      <c r="C85" s="24" t="s">
        <v>141</v>
      </c>
      <c r="D85" s="19" t="s">
        <v>51</v>
      </c>
      <c r="E85" s="25" t="s">
        <v>142</v>
      </c>
      <c r="F85" s="26" t="s">
        <v>53</v>
      </c>
      <c r="G85" s="27">
        <v>1</v>
      </c>
      <c r="H85" s="28">
        <v>0</v>
      </c>
      <c r="I85" s="28">
        <f>ROUND(ROUND(H85,2)*ROUND(G85,3),2)</f>
        <v>0</v>
      </c>
      <c r="J85" s="26" t="s">
        <v>62</v>
      </c>
      <c r="O85">
        <f>(I85*21)/100</f>
        <v>0</v>
      </c>
      <c r="P85" t="s">
        <v>27</v>
      </c>
    </row>
    <row r="86" spans="1:16" x14ac:dyDescent="0.2">
      <c r="A86" s="29" t="s">
        <v>54</v>
      </c>
      <c r="E86" s="30" t="s">
        <v>143</v>
      </c>
    </row>
    <row r="87" spans="1:16" x14ac:dyDescent="0.2">
      <c r="A87" s="33" t="s">
        <v>56</v>
      </c>
      <c r="E87" s="32" t="s">
        <v>51</v>
      </c>
    </row>
    <row r="88" spans="1:16" x14ac:dyDescent="0.2">
      <c r="A88" s="19" t="s">
        <v>49</v>
      </c>
      <c r="B88" s="24" t="s">
        <v>144</v>
      </c>
      <c r="C88" s="24" t="s">
        <v>145</v>
      </c>
      <c r="D88" s="19" t="s">
        <v>51</v>
      </c>
      <c r="E88" s="25" t="s">
        <v>146</v>
      </c>
      <c r="F88" s="26" t="s">
        <v>53</v>
      </c>
      <c r="G88" s="27">
        <v>1</v>
      </c>
      <c r="H88" s="28">
        <v>0</v>
      </c>
      <c r="I88" s="28">
        <f>ROUND(ROUND(H88,2)*ROUND(G88,3),2)</f>
        <v>0</v>
      </c>
      <c r="J88" s="26" t="s">
        <v>62</v>
      </c>
      <c r="O88">
        <f>(I88*21)/100</f>
        <v>0</v>
      </c>
      <c r="P88" t="s">
        <v>27</v>
      </c>
    </row>
    <row r="89" spans="1:16" ht="25.5" x14ac:dyDescent="0.2">
      <c r="A89" s="29" t="s">
        <v>54</v>
      </c>
      <c r="E89" s="30" t="s">
        <v>147</v>
      </c>
    </row>
    <row r="90" spans="1:16" x14ac:dyDescent="0.2">
      <c r="A90" s="33" t="s">
        <v>56</v>
      </c>
      <c r="E90" s="32" t="s">
        <v>51</v>
      </c>
    </row>
    <row r="91" spans="1:16" x14ac:dyDescent="0.2">
      <c r="A91" s="19" t="s">
        <v>49</v>
      </c>
      <c r="B91" s="24" t="s">
        <v>148</v>
      </c>
      <c r="C91" s="24" t="s">
        <v>149</v>
      </c>
      <c r="D91" s="19" t="s">
        <v>51</v>
      </c>
      <c r="E91" s="25" t="s">
        <v>150</v>
      </c>
      <c r="F91" s="26" t="s">
        <v>53</v>
      </c>
      <c r="G91" s="27">
        <v>1</v>
      </c>
      <c r="H91" s="28">
        <v>0</v>
      </c>
      <c r="I91" s="28">
        <f>ROUND(ROUND(H91,2)*ROUND(G91,3),2)</f>
        <v>0</v>
      </c>
      <c r="J91" s="26" t="s">
        <v>62</v>
      </c>
      <c r="O91">
        <f>(I91*21)/100</f>
        <v>0</v>
      </c>
      <c r="P91" t="s">
        <v>27</v>
      </c>
    </row>
    <row r="92" spans="1:16" x14ac:dyDescent="0.2">
      <c r="A92" s="29" t="s">
        <v>54</v>
      </c>
      <c r="E92" s="30" t="s">
        <v>151</v>
      </c>
    </row>
    <row r="93" spans="1:16" x14ac:dyDescent="0.2">
      <c r="A93" s="33" t="s">
        <v>56</v>
      </c>
      <c r="E93" s="32" t="s">
        <v>51</v>
      </c>
    </row>
    <row r="94" spans="1:16" x14ac:dyDescent="0.2">
      <c r="A94" s="19" t="s">
        <v>49</v>
      </c>
      <c r="B94" s="24" t="s">
        <v>152</v>
      </c>
      <c r="C94" s="24" t="s">
        <v>153</v>
      </c>
      <c r="D94" s="19" t="s">
        <v>68</v>
      </c>
      <c r="E94" s="25" t="s">
        <v>154</v>
      </c>
      <c r="F94" s="26" t="s">
        <v>53</v>
      </c>
      <c r="G94" s="27">
        <v>1</v>
      </c>
      <c r="H94" s="28">
        <v>0</v>
      </c>
      <c r="I94" s="28">
        <f>ROUND(ROUND(H94,2)*ROUND(G94,3),2)</f>
        <v>0</v>
      </c>
      <c r="J94" s="26" t="s">
        <v>62</v>
      </c>
      <c r="O94">
        <f>(I94*21)/100</f>
        <v>0</v>
      </c>
      <c r="P94" t="s">
        <v>27</v>
      </c>
    </row>
    <row r="95" spans="1:16" x14ac:dyDescent="0.2">
      <c r="A95" s="29" t="s">
        <v>54</v>
      </c>
      <c r="E95" s="30" t="s">
        <v>155</v>
      </c>
    </row>
    <row r="96" spans="1:16" x14ac:dyDescent="0.2">
      <c r="A96" s="33" t="s">
        <v>56</v>
      </c>
      <c r="E96" s="32" t="s">
        <v>51</v>
      </c>
    </row>
    <row r="97" spans="1:16" x14ac:dyDescent="0.2">
      <c r="A97" s="19" t="s">
        <v>49</v>
      </c>
      <c r="B97" s="24" t="s">
        <v>156</v>
      </c>
      <c r="C97" s="24" t="s">
        <v>153</v>
      </c>
      <c r="D97" s="19" t="s">
        <v>70</v>
      </c>
      <c r="E97" s="25" t="s">
        <v>154</v>
      </c>
      <c r="F97" s="26" t="s">
        <v>53</v>
      </c>
      <c r="G97" s="27">
        <v>1</v>
      </c>
      <c r="H97" s="28">
        <v>0</v>
      </c>
      <c r="I97" s="28">
        <f>ROUND(ROUND(H97,2)*ROUND(G97,3),2)</f>
        <v>0</v>
      </c>
      <c r="J97" s="26" t="s">
        <v>62</v>
      </c>
      <c r="O97">
        <f>(I97*21)/100</f>
        <v>0</v>
      </c>
      <c r="P97" t="s">
        <v>27</v>
      </c>
    </row>
    <row r="98" spans="1:16" x14ac:dyDescent="0.2">
      <c r="A98" s="29" t="s">
        <v>54</v>
      </c>
      <c r="E98" s="30" t="s">
        <v>157</v>
      </c>
    </row>
    <row r="99" spans="1:16" x14ac:dyDescent="0.2">
      <c r="A99" s="33" t="s">
        <v>56</v>
      </c>
      <c r="E99" s="32" t="s">
        <v>51</v>
      </c>
    </row>
    <row r="100" spans="1:16" x14ac:dyDescent="0.2">
      <c r="A100" s="19" t="s">
        <v>49</v>
      </c>
      <c r="B100" s="24" t="s">
        <v>158</v>
      </c>
      <c r="C100" s="24" t="s">
        <v>159</v>
      </c>
      <c r="D100" s="19" t="s">
        <v>51</v>
      </c>
      <c r="E100" s="25" t="s">
        <v>160</v>
      </c>
      <c r="F100" s="26" t="s">
        <v>121</v>
      </c>
      <c r="G100" s="27">
        <v>2</v>
      </c>
      <c r="H100" s="28">
        <v>0</v>
      </c>
      <c r="I100" s="28">
        <f>ROUND(ROUND(H100,2)*ROUND(G100,3),2)</f>
        <v>0</v>
      </c>
      <c r="J100" s="26" t="s">
        <v>62</v>
      </c>
      <c r="O100">
        <f>(I100*21)/100</f>
        <v>0</v>
      </c>
      <c r="P100" t="s">
        <v>27</v>
      </c>
    </row>
    <row r="101" spans="1:16" x14ac:dyDescent="0.2">
      <c r="A101" s="29" t="s">
        <v>54</v>
      </c>
      <c r="E101" s="30" t="s">
        <v>161</v>
      </c>
    </row>
    <row r="102" spans="1:16" x14ac:dyDescent="0.2">
      <c r="A102" s="33" t="s">
        <v>56</v>
      </c>
      <c r="E102" s="32" t="s">
        <v>51</v>
      </c>
    </row>
    <row r="103" spans="1:16" x14ac:dyDescent="0.2">
      <c r="A103" s="19" t="s">
        <v>49</v>
      </c>
      <c r="B103" s="24" t="s">
        <v>162</v>
      </c>
      <c r="C103" s="24" t="s">
        <v>163</v>
      </c>
      <c r="D103" s="19" t="s">
        <v>51</v>
      </c>
      <c r="E103" s="25" t="s">
        <v>164</v>
      </c>
      <c r="F103" s="26" t="s">
        <v>53</v>
      </c>
      <c r="G103" s="27">
        <v>1</v>
      </c>
      <c r="H103" s="28">
        <v>0</v>
      </c>
      <c r="I103" s="28">
        <f>ROUND(ROUND(H103,2)*ROUND(G103,3),2)</f>
        <v>0</v>
      </c>
      <c r="J103" s="26"/>
      <c r="O103">
        <f>(I103*21)/100</f>
        <v>0</v>
      </c>
      <c r="P103" t="s">
        <v>27</v>
      </c>
    </row>
    <row r="104" spans="1:16" x14ac:dyDescent="0.2">
      <c r="A104" s="29" t="s">
        <v>54</v>
      </c>
      <c r="E104" s="30" t="s">
        <v>51</v>
      </c>
    </row>
    <row r="105" spans="1:16" x14ac:dyDescent="0.2">
      <c r="A105" s="33" t="s">
        <v>56</v>
      </c>
      <c r="E105" s="32" t="s">
        <v>51</v>
      </c>
    </row>
    <row r="106" spans="1:16" x14ac:dyDescent="0.2">
      <c r="A106" s="19" t="s">
        <v>49</v>
      </c>
      <c r="B106" s="24" t="s">
        <v>165</v>
      </c>
      <c r="C106" s="24" t="s">
        <v>166</v>
      </c>
      <c r="D106" s="19" t="s">
        <v>51</v>
      </c>
      <c r="E106" s="25" t="s">
        <v>167</v>
      </c>
      <c r="F106" s="26" t="s">
        <v>53</v>
      </c>
      <c r="G106" s="27">
        <v>1</v>
      </c>
      <c r="H106" s="28">
        <v>0</v>
      </c>
      <c r="I106" s="28">
        <f>ROUND(ROUND(H106,2)*ROUND(G106,3),2)</f>
        <v>0</v>
      </c>
      <c r="J106" s="26" t="s">
        <v>62</v>
      </c>
      <c r="O106">
        <f>(I106*21)/100</f>
        <v>0</v>
      </c>
      <c r="P106" t="s">
        <v>27</v>
      </c>
    </row>
    <row r="107" spans="1:16" ht="51" x14ac:dyDescent="0.2">
      <c r="A107" s="29" t="s">
        <v>54</v>
      </c>
      <c r="E107" s="30" t="s">
        <v>168</v>
      </c>
    </row>
    <row r="108" spans="1:16" x14ac:dyDescent="0.2">
      <c r="A108" s="31" t="s">
        <v>56</v>
      </c>
      <c r="E108" s="32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C1" s="2"/>
      <c r="D1" s="2"/>
      <c r="E1" s="2" t="s">
        <v>0</v>
      </c>
      <c r="F1" s="2"/>
      <c r="G1" s="2"/>
      <c r="H1" s="2"/>
      <c r="I1" s="2"/>
      <c r="J1" s="2"/>
      <c r="P1" t="s">
        <v>26</v>
      </c>
    </row>
    <row r="2" spans="1:18" ht="24.95" customHeight="1" x14ac:dyDescent="0.2">
      <c r="B2" s="2"/>
      <c r="C2" s="2"/>
      <c r="D2" s="2"/>
      <c r="E2" s="3" t="s">
        <v>13</v>
      </c>
      <c r="F2" s="2"/>
      <c r="G2" s="2"/>
      <c r="H2" s="6"/>
      <c r="I2" s="6"/>
      <c r="J2" s="2"/>
      <c r="O2">
        <f>0+O9+O13</f>
        <v>0</v>
      </c>
      <c r="P2" t="s">
        <v>26</v>
      </c>
    </row>
    <row r="3" spans="1:18" ht="15" customHeight="1" x14ac:dyDescent="0.25">
      <c r="A3" t="s">
        <v>12</v>
      </c>
      <c r="B3" s="12" t="s">
        <v>14</v>
      </c>
      <c r="C3" s="40" t="s">
        <v>15</v>
      </c>
      <c r="D3" s="1"/>
      <c r="E3" s="13" t="s">
        <v>16</v>
      </c>
      <c r="F3" s="2"/>
      <c r="G3" s="9"/>
      <c r="H3" s="8" t="s">
        <v>169</v>
      </c>
      <c r="I3" s="34">
        <f>0+I9+I13</f>
        <v>0</v>
      </c>
      <c r="J3" s="10"/>
      <c r="O3" t="s">
        <v>23</v>
      </c>
      <c r="P3" t="s">
        <v>27</v>
      </c>
    </row>
    <row r="4" spans="1:18" ht="15" customHeight="1" x14ac:dyDescent="0.25">
      <c r="A4" t="s">
        <v>17</v>
      </c>
      <c r="B4" s="12" t="s">
        <v>18</v>
      </c>
      <c r="C4" s="40" t="s">
        <v>169</v>
      </c>
      <c r="D4" s="1"/>
      <c r="E4" s="13" t="s">
        <v>170</v>
      </c>
      <c r="F4" s="2"/>
      <c r="G4" s="2"/>
      <c r="H4" s="11"/>
      <c r="I4" s="11"/>
      <c r="J4" s="2"/>
      <c r="O4" t="s">
        <v>24</v>
      </c>
      <c r="P4" t="s">
        <v>27</v>
      </c>
    </row>
    <row r="5" spans="1:18" ht="12.75" customHeight="1" x14ac:dyDescent="0.25">
      <c r="A5" t="s">
        <v>21</v>
      </c>
      <c r="B5" s="15" t="s">
        <v>22</v>
      </c>
      <c r="C5" s="41" t="s">
        <v>169</v>
      </c>
      <c r="D5" s="42"/>
      <c r="E5" s="16" t="s">
        <v>170</v>
      </c>
      <c r="F5" s="6"/>
      <c r="G5" s="6"/>
      <c r="H5" s="6"/>
      <c r="I5" s="6"/>
      <c r="J5" s="6"/>
      <c r="O5" t="s">
        <v>25</v>
      </c>
      <c r="P5" t="s">
        <v>27</v>
      </c>
    </row>
    <row r="6" spans="1:18" ht="12.75" customHeight="1" x14ac:dyDescent="0.2">
      <c r="A6" s="39" t="s">
        <v>28</v>
      </c>
      <c r="B6" s="39" t="s">
        <v>30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4" t="s">
        <v>41</v>
      </c>
      <c r="I7" s="14" t="s">
        <v>43</v>
      </c>
      <c r="J7" s="39"/>
    </row>
    <row r="8" spans="1:18" ht="12.75" customHeight="1" x14ac:dyDescent="0.2">
      <c r="A8" s="14" t="s">
        <v>29</v>
      </c>
      <c r="B8" s="14" t="s">
        <v>31</v>
      </c>
      <c r="C8" s="14" t="s">
        <v>27</v>
      </c>
      <c r="D8" s="14" t="s">
        <v>26</v>
      </c>
      <c r="E8" s="14" t="s">
        <v>35</v>
      </c>
      <c r="F8" s="14" t="s">
        <v>37</v>
      </c>
      <c r="G8" s="14" t="s">
        <v>39</v>
      </c>
      <c r="H8" s="14" t="s">
        <v>42</v>
      </c>
      <c r="I8" s="14" t="s">
        <v>44</v>
      </c>
      <c r="J8" s="14" t="s">
        <v>46</v>
      </c>
    </row>
    <row r="9" spans="1:18" ht="12.75" customHeight="1" x14ac:dyDescent="0.2">
      <c r="A9" s="20" t="s">
        <v>47</v>
      </c>
      <c r="B9" s="20"/>
      <c r="C9" s="21" t="s">
        <v>29</v>
      </c>
      <c r="D9" s="20"/>
      <c r="E9" s="22" t="s">
        <v>48</v>
      </c>
      <c r="F9" s="20"/>
      <c r="G9" s="20"/>
      <c r="H9" s="20"/>
      <c r="I9" s="23">
        <f>0+Q9</f>
        <v>0</v>
      </c>
      <c r="J9" s="20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9" t="s">
        <v>49</v>
      </c>
      <c r="B10" s="24" t="s">
        <v>31</v>
      </c>
      <c r="C10" s="24" t="s">
        <v>171</v>
      </c>
      <c r="D10" s="19" t="s">
        <v>51</v>
      </c>
      <c r="E10" s="25" t="s">
        <v>172</v>
      </c>
      <c r="F10" s="26" t="s">
        <v>53</v>
      </c>
      <c r="G10" s="27">
        <v>1</v>
      </c>
      <c r="H10" s="28">
        <v>0</v>
      </c>
      <c r="I10" s="28">
        <f>ROUND(ROUND(H10,2)*ROUND(G10,3),2)</f>
        <v>0</v>
      </c>
      <c r="J10" s="26" t="s">
        <v>62</v>
      </c>
      <c r="O10">
        <f>(I10*21)/100</f>
        <v>0</v>
      </c>
      <c r="P10" t="s">
        <v>27</v>
      </c>
    </row>
    <row r="11" spans="1:18" ht="153" x14ac:dyDescent="0.2">
      <c r="A11" s="29" t="s">
        <v>54</v>
      </c>
      <c r="E11" s="30" t="s">
        <v>173</v>
      </c>
    </row>
    <row r="12" spans="1:18" x14ac:dyDescent="0.2">
      <c r="A12" s="31" t="s">
        <v>56</v>
      </c>
      <c r="E12" s="32" t="s">
        <v>131</v>
      </c>
    </row>
    <row r="13" spans="1:18" ht="12.75" customHeight="1" x14ac:dyDescent="0.2">
      <c r="A13" s="6" t="s">
        <v>47</v>
      </c>
      <c r="B13" s="6"/>
      <c r="C13" s="35" t="s">
        <v>37</v>
      </c>
      <c r="D13" s="6"/>
      <c r="E13" s="22" t="s">
        <v>174</v>
      </c>
      <c r="F13" s="6"/>
      <c r="G13" s="6"/>
      <c r="H13" s="6"/>
      <c r="I13" s="36">
        <f>0+Q13</f>
        <v>0</v>
      </c>
      <c r="J13" s="6"/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19" t="s">
        <v>49</v>
      </c>
      <c r="B14" s="24" t="s">
        <v>27</v>
      </c>
      <c r="C14" s="24" t="s">
        <v>175</v>
      </c>
      <c r="D14" s="19" t="s">
        <v>51</v>
      </c>
      <c r="E14" s="25" t="s">
        <v>176</v>
      </c>
      <c r="F14" s="26" t="s">
        <v>177</v>
      </c>
      <c r="G14" s="27">
        <v>1080</v>
      </c>
      <c r="H14" s="28">
        <v>0</v>
      </c>
      <c r="I14" s="28">
        <f>ROUND(ROUND(H14,2)*ROUND(G14,3),2)</f>
        <v>0</v>
      </c>
      <c r="J14" s="26" t="s">
        <v>62</v>
      </c>
      <c r="O14">
        <f>(I14*21)/100</f>
        <v>0</v>
      </c>
      <c r="P14" t="s">
        <v>27</v>
      </c>
    </row>
    <row r="15" spans="1:18" x14ac:dyDescent="0.2">
      <c r="A15" s="29" t="s">
        <v>54</v>
      </c>
      <c r="E15" s="30" t="s">
        <v>51</v>
      </c>
    </row>
    <row r="16" spans="1:18" ht="25.5" x14ac:dyDescent="0.2">
      <c r="A16" s="31" t="s">
        <v>56</v>
      </c>
      <c r="E16" s="32" t="s">
        <v>178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5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C1" s="2"/>
      <c r="D1" s="2"/>
      <c r="E1" s="2" t="s">
        <v>0</v>
      </c>
      <c r="F1" s="2"/>
      <c r="G1" s="2"/>
      <c r="H1" s="2"/>
      <c r="I1" s="2"/>
      <c r="J1" s="2"/>
      <c r="P1" t="s">
        <v>26</v>
      </c>
    </row>
    <row r="2" spans="1:18" ht="24.95" customHeight="1" x14ac:dyDescent="0.2">
      <c r="B2" s="2"/>
      <c r="C2" s="2"/>
      <c r="D2" s="2"/>
      <c r="E2" s="3" t="s">
        <v>13</v>
      </c>
      <c r="F2" s="2"/>
      <c r="G2" s="2"/>
      <c r="H2" s="6"/>
      <c r="I2" s="6"/>
      <c r="J2" s="2"/>
      <c r="O2">
        <f>0+O9+O40+O95+O126+O151+O182+O219+O244+O269+O285</f>
        <v>0</v>
      </c>
      <c r="P2" t="s">
        <v>26</v>
      </c>
    </row>
    <row r="3" spans="1:18" ht="15" customHeight="1" x14ac:dyDescent="0.25">
      <c r="A3" t="s">
        <v>12</v>
      </c>
      <c r="B3" s="12" t="s">
        <v>14</v>
      </c>
      <c r="C3" s="40" t="s">
        <v>15</v>
      </c>
      <c r="D3" s="1"/>
      <c r="E3" s="13" t="s">
        <v>16</v>
      </c>
      <c r="F3" s="2"/>
      <c r="G3" s="9"/>
      <c r="H3" s="8" t="s">
        <v>179</v>
      </c>
      <c r="I3" s="34">
        <f>0+I9+I40+I95+I126+I151+I182+I219+I244+I269+I285</f>
        <v>0</v>
      </c>
      <c r="J3" s="10"/>
      <c r="O3" t="s">
        <v>23</v>
      </c>
      <c r="P3" t="s">
        <v>27</v>
      </c>
    </row>
    <row r="4" spans="1:18" ht="15" customHeight="1" x14ac:dyDescent="0.25">
      <c r="A4" t="s">
        <v>17</v>
      </c>
      <c r="B4" s="12" t="s">
        <v>18</v>
      </c>
      <c r="C4" s="40" t="s">
        <v>179</v>
      </c>
      <c r="D4" s="1"/>
      <c r="E4" s="13" t="s">
        <v>180</v>
      </c>
      <c r="F4" s="2"/>
      <c r="G4" s="2"/>
      <c r="H4" s="11"/>
      <c r="I4" s="11"/>
      <c r="J4" s="2"/>
      <c r="O4" t="s">
        <v>24</v>
      </c>
      <c r="P4" t="s">
        <v>27</v>
      </c>
    </row>
    <row r="5" spans="1:18" ht="12.75" customHeight="1" x14ac:dyDescent="0.25">
      <c r="A5" t="s">
        <v>21</v>
      </c>
      <c r="B5" s="15" t="s">
        <v>22</v>
      </c>
      <c r="C5" s="41" t="s">
        <v>179</v>
      </c>
      <c r="D5" s="42"/>
      <c r="E5" s="16" t="s">
        <v>180</v>
      </c>
      <c r="F5" s="6"/>
      <c r="G5" s="6"/>
      <c r="H5" s="6"/>
      <c r="I5" s="6"/>
      <c r="J5" s="6"/>
      <c r="O5" t="s">
        <v>25</v>
      </c>
      <c r="P5" t="s">
        <v>27</v>
      </c>
    </row>
    <row r="6" spans="1:18" ht="12.75" customHeight="1" x14ac:dyDescent="0.2">
      <c r="A6" s="39" t="s">
        <v>28</v>
      </c>
      <c r="B6" s="39" t="s">
        <v>30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4" t="s">
        <v>41</v>
      </c>
      <c r="I7" s="14" t="s">
        <v>43</v>
      </c>
      <c r="J7" s="39"/>
    </row>
    <row r="8" spans="1:18" ht="12.75" customHeight="1" x14ac:dyDescent="0.2">
      <c r="A8" s="14" t="s">
        <v>29</v>
      </c>
      <c r="B8" s="14" t="s">
        <v>31</v>
      </c>
      <c r="C8" s="14" t="s">
        <v>27</v>
      </c>
      <c r="D8" s="14" t="s">
        <v>26</v>
      </c>
      <c r="E8" s="14" t="s">
        <v>35</v>
      </c>
      <c r="F8" s="14" t="s">
        <v>37</v>
      </c>
      <c r="G8" s="14" t="s">
        <v>39</v>
      </c>
      <c r="H8" s="14" t="s">
        <v>42</v>
      </c>
      <c r="I8" s="14" t="s">
        <v>44</v>
      </c>
      <c r="J8" s="14" t="s">
        <v>46</v>
      </c>
    </row>
    <row r="9" spans="1:18" ht="12.75" customHeight="1" x14ac:dyDescent="0.2">
      <c r="A9" s="20" t="s">
        <v>47</v>
      </c>
      <c r="B9" s="20"/>
      <c r="C9" s="21" t="s">
        <v>29</v>
      </c>
      <c r="D9" s="20"/>
      <c r="E9" s="22" t="s">
        <v>48</v>
      </c>
      <c r="F9" s="20"/>
      <c r="G9" s="20"/>
      <c r="H9" s="20"/>
      <c r="I9" s="23">
        <f>0+Q9</f>
        <v>0</v>
      </c>
      <c r="J9" s="20"/>
      <c r="O9">
        <f>0+R9</f>
        <v>0</v>
      </c>
      <c r="Q9">
        <f>0+I10+I13+I16+I19+I22+I25+I28+I31+I34+I37</f>
        <v>0</v>
      </c>
      <c r="R9">
        <f>0+O10+O13+O16+O19+O22+O25+O28+O31+O34+O37</f>
        <v>0</v>
      </c>
    </row>
    <row r="10" spans="1:18" ht="25.5" x14ac:dyDescent="0.2">
      <c r="A10" s="19" t="s">
        <v>49</v>
      </c>
      <c r="B10" s="24" t="s">
        <v>31</v>
      </c>
      <c r="C10" s="24" t="s">
        <v>181</v>
      </c>
      <c r="D10" s="19" t="s">
        <v>51</v>
      </c>
      <c r="E10" s="25" t="s">
        <v>182</v>
      </c>
      <c r="F10" s="26" t="s">
        <v>183</v>
      </c>
      <c r="G10" s="27">
        <v>279.20600000000002</v>
      </c>
      <c r="H10" s="28">
        <v>0</v>
      </c>
      <c r="I10" s="28">
        <f>ROUND(ROUND(H10,2)*ROUND(G10,3),2)</f>
        <v>0</v>
      </c>
      <c r="J10" s="26" t="s">
        <v>62</v>
      </c>
      <c r="O10">
        <f>(I10*21)/100</f>
        <v>0</v>
      </c>
      <c r="P10" t="s">
        <v>27</v>
      </c>
    </row>
    <row r="11" spans="1:18" x14ac:dyDescent="0.2">
      <c r="A11" s="29" t="s">
        <v>54</v>
      </c>
      <c r="E11" s="30" t="s">
        <v>51</v>
      </c>
    </row>
    <row r="12" spans="1:18" ht="38.25" x14ac:dyDescent="0.2">
      <c r="A12" s="33" t="s">
        <v>56</v>
      </c>
      <c r="E12" s="32" t="s">
        <v>184</v>
      </c>
    </row>
    <row r="13" spans="1:18" ht="25.5" x14ac:dyDescent="0.2">
      <c r="A13" s="19" t="s">
        <v>49</v>
      </c>
      <c r="B13" s="24" t="s">
        <v>27</v>
      </c>
      <c r="C13" s="24" t="s">
        <v>185</v>
      </c>
      <c r="D13" s="19" t="s">
        <v>51</v>
      </c>
      <c r="E13" s="25" t="s">
        <v>186</v>
      </c>
      <c r="F13" s="26" t="s">
        <v>183</v>
      </c>
      <c r="G13" s="27">
        <v>6.1059999999999999</v>
      </c>
      <c r="H13" s="28">
        <v>0</v>
      </c>
      <c r="I13" s="28">
        <f>ROUND(ROUND(H13,2)*ROUND(G13,3),2)</f>
        <v>0</v>
      </c>
      <c r="J13" s="26" t="s">
        <v>62</v>
      </c>
      <c r="O13">
        <f>(I13*21)/100</f>
        <v>0</v>
      </c>
      <c r="P13" t="s">
        <v>27</v>
      </c>
    </row>
    <row r="14" spans="1:18" x14ac:dyDescent="0.2">
      <c r="A14" s="29" t="s">
        <v>54</v>
      </c>
      <c r="E14" s="30" t="s">
        <v>51</v>
      </c>
    </row>
    <row r="15" spans="1:18" x14ac:dyDescent="0.2">
      <c r="A15" s="33" t="s">
        <v>56</v>
      </c>
      <c r="E15" s="32" t="s">
        <v>187</v>
      </c>
    </row>
    <row r="16" spans="1:18" ht="25.5" x14ac:dyDescent="0.2">
      <c r="A16" s="19" t="s">
        <v>49</v>
      </c>
      <c r="B16" s="24" t="s">
        <v>26</v>
      </c>
      <c r="C16" s="24" t="s">
        <v>188</v>
      </c>
      <c r="D16" s="19" t="s">
        <v>51</v>
      </c>
      <c r="E16" s="25" t="s">
        <v>189</v>
      </c>
      <c r="F16" s="26" t="s">
        <v>183</v>
      </c>
      <c r="G16" s="27">
        <v>106.51300000000001</v>
      </c>
      <c r="H16" s="28">
        <v>0</v>
      </c>
      <c r="I16" s="28">
        <f>ROUND(ROUND(H16,2)*ROUND(G16,3),2)</f>
        <v>0</v>
      </c>
      <c r="J16" s="26" t="s">
        <v>62</v>
      </c>
      <c r="O16">
        <f>(I16*21)/100</f>
        <v>0</v>
      </c>
      <c r="P16" t="s">
        <v>27</v>
      </c>
    </row>
    <row r="17" spans="1:16" x14ac:dyDescent="0.2">
      <c r="A17" s="29" t="s">
        <v>54</v>
      </c>
      <c r="E17" s="30" t="s">
        <v>51</v>
      </c>
    </row>
    <row r="18" spans="1:16" ht="51" x14ac:dyDescent="0.2">
      <c r="A18" s="33" t="s">
        <v>56</v>
      </c>
      <c r="E18" s="32" t="s">
        <v>190</v>
      </c>
    </row>
    <row r="19" spans="1:16" ht="25.5" x14ac:dyDescent="0.2">
      <c r="A19" s="19" t="s">
        <v>49</v>
      </c>
      <c r="B19" s="24" t="s">
        <v>35</v>
      </c>
      <c r="C19" s="24" t="s">
        <v>191</v>
      </c>
      <c r="D19" s="19" t="s">
        <v>51</v>
      </c>
      <c r="E19" s="25" t="s">
        <v>189</v>
      </c>
      <c r="F19" s="26" t="s">
        <v>183</v>
      </c>
      <c r="G19" s="27">
        <v>896.74800000000005</v>
      </c>
      <c r="H19" s="28">
        <v>0</v>
      </c>
      <c r="I19" s="28">
        <f>ROUND(ROUND(H19,2)*ROUND(G19,3),2)</f>
        <v>0</v>
      </c>
      <c r="J19" s="26"/>
      <c r="O19">
        <f>(I19*21)/100</f>
        <v>0</v>
      </c>
      <c r="P19" t="s">
        <v>27</v>
      </c>
    </row>
    <row r="20" spans="1:16" x14ac:dyDescent="0.2">
      <c r="A20" s="29" t="s">
        <v>54</v>
      </c>
      <c r="E20" s="30" t="s">
        <v>192</v>
      </c>
    </row>
    <row r="21" spans="1:16" ht="38.25" x14ac:dyDescent="0.2">
      <c r="A21" s="33" t="s">
        <v>56</v>
      </c>
      <c r="E21" s="32" t="s">
        <v>193</v>
      </c>
    </row>
    <row r="22" spans="1:16" ht="25.5" x14ac:dyDescent="0.2">
      <c r="A22" s="19" t="s">
        <v>49</v>
      </c>
      <c r="B22" s="24" t="s">
        <v>37</v>
      </c>
      <c r="C22" s="24" t="s">
        <v>194</v>
      </c>
      <c r="D22" s="19" t="s">
        <v>51</v>
      </c>
      <c r="E22" s="25" t="s">
        <v>195</v>
      </c>
      <c r="F22" s="26" t="s">
        <v>183</v>
      </c>
      <c r="G22" s="27">
        <v>53.555999999999997</v>
      </c>
      <c r="H22" s="28">
        <v>0</v>
      </c>
      <c r="I22" s="28">
        <f>ROUND(ROUND(H22,2)*ROUND(G22,3),2)</f>
        <v>0</v>
      </c>
      <c r="J22" s="26" t="s">
        <v>62</v>
      </c>
      <c r="O22">
        <f>(I22*21)/100</f>
        <v>0</v>
      </c>
      <c r="P22" t="s">
        <v>27</v>
      </c>
    </row>
    <row r="23" spans="1:16" x14ac:dyDescent="0.2">
      <c r="A23" s="29" t="s">
        <v>54</v>
      </c>
      <c r="E23" s="30" t="s">
        <v>51</v>
      </c>
    </row>
    <row r="24" spans="1:16" x14ac:dyDescent="0.2">
      <c r="A24" s="33" t="s">
        <v>56</v>
      </c>
      <c r="E24" s="32" t="s">
        <v>196</v>
      </c>
    </row>
    <row r="25" spans="1:16" ht="25.5" x14ac:dyDescent="0.2">
      <c r="A25" s="19" t="s">
        <v>49</v>
      </c>
      <c r="B25" s="24" t="s">
        <v>39</v>
      </c>
      <c r="C25" s="24" t="s">
        <v>197</v>
      </c>
      <c r="D25" s="19" t="s">
        <v>51</v>
      </c>
      <c r="E25" s="25" t="s">
        <v>198</v>
      </c>
      <c r="F25" s="26" t="s">
        <v>183</v>
      </c>
      <c r="G25" s="27">
        <v>9.6969999999999992</v>
      </c>
      <c r="H25" s="28">
        <v>0</v>
      </c>
      <c r="I25" s="28">
        <f>ROUND(ROUND(H25,2)*ROUND(G25,3),2)</f>
        <v>0</v>
      </c>
      <c r="J25" s="26" t="s">
        <v>62</v>
      </c>
      <c r="O25">
        <f>(I25*21)/100</f>
        <v>0</v>
      </c>
      <c r="P25" t="s">
        <v>27</v>
      </c>
    </row>
    <row r="26" spans="1:16" x14ac:dyDescent="0.2">
      <c r="A26" s="29" t="s">
        <v>54</v>
      </c>
      <c r="E26" s="30" t="s">
        <v>51</v>
      </c>
    </row>
    <row r="27" spans="1:16" x14ac:dyDescent="0.2">
      <c r="A27" s="33" t="s">
        <v>56</v>
      </c>
      <c r="E27" s="32" t="s">
        <v>199</v>
      </c>
    </row>
    <row r="28" spans="1:16" ht="25.5" x14ac:dyDescent="0.2">
      <c r="A28" s="19" t="s">
        <v>49</v>
      </c>
      <c r="B28" s="24" t="s">
        <v>73</v>
      </c>
      <c r="C28" s="24" t="s">
        <v>200</v>
      </c>
      <c r="D28" s="19" t="s">
        <v>51</v>
      </c>
      <c r="E28" s="25" t="s">
        <v>201</v>
      </c>
      <c r="F28" s="26" t="s">
        <v>183</v>
      </c>
      <c r="G28" s="27">
        <v>8.3160000000000007</v>
      </c>
      <c r="H28" s="28">
        <v>0</v>
      </c>
      <c r="I28" s="28">
        <f>ROUND(ROUND(H28,2)*ROUND(G28,3),2)</f>
        <v>0</v>
      </c>
      <c r="J28" s="26" t="s">
        <v>62</v>
      </c>
      <c r="O28">
        <f>(I28*21)/100</f>
        <v>0</v>
      </c>
      <c r="P28" t="s">
        <v>27</v>
      </c>
    </row>
    <row r="29" spans="1:16" x14ac:dyDescent="0.2">
      <c r="A29" s="29" t="s">
        <v>54</v>
      </c>
      <c r="E29" s="30" t="s">
        <v>51</v>
      </c>
    </row>
    <row r="30" spans="1:16" ht="38.25" x14ac:dyDescent="0.2">
      <c r="A30" s="33" t="s">
        <v>56</v>
      </c>
      <c r="E30" s="32" t="s">
        <v>202</v>
      </c>
    </row>
    <row r="31" spans="1:16" x14ac:dyDescent="0.2">
      <c r="A31" s="19" t="s">
        <v>49</v>
      </c>
      <c r="B31" s="24" t="s">
        <v>79</v>
      </c>
      <c r="C31" s="24" t="s">
        <v>126</v>
      </c>
      <c r="D31" s="19" t="s">
        <v>51</v>
      </c>
      <c r="E31" s="25" t="s">
        <v>127</v>
      </c>
      <c r="F31" s="26" t="s">
        <v>53</v>
      </c>
      <c r="G31" s="27">
        <v>1</v>
      </c>
      <c r="H31" s="28">
        <v>0</v>
      </c>
      <c r="I31" s="28">
        <f>ROUND(ROUND(H31,2)*ROUND(G31,3),2)</f>
        <v>0</v>
      </c>
      <c r="J31" s="26" t="s">
        <v>62</v>
      </c>
      <c r="O31">
        <f>(I31*21)/100</f>
        <v>0</v>
      </c>
      <c r="P31" t="s">
        <v>27</v>
      </c>
    </row>
    <row r="32" spans="1:16" x14ac:dyDescent="0.2">
      <c r="A32" s="29" t="s">
        <v>54</v>
      </c>
      <c r="E32" s="30" t="s">
        <v>203</v>
      </c>
    </row>
    <row r="33" spans="1:18" x14ac:dyDescent="0.2">
      <c r="A33" s="33" t="s">
        <v>56</v>
      </c>
      <c r="E33" s="32" t="s">
        <v>51</v>
      </c>
    </row>
    <row r="34" spans="1:18" x14ac:dyDescent="0.2">
      <c r="A34" s="19" t="s">
        <v>49</v>
      </c>
      <c r="B34" s="24" t="s">
        <v>42</v>
      </c>
      <c r="C34" s="24" t="s">
        <v>204</v>
      </c>
      <c r="D34" s="19" t="s">
        <v>51</v>
      </c>
      <c r="E34" s="25" t="s">
        <v>205</v>
      </c>
      <c r="F34" s="26" t="s">
        <v>121</v>
      </c>
      <c r="G34" s="27">
        <v>1</v>
      </c>
      <c r="H34" s="28">
        <v>0</v>
      </c>
      <c r="I34" s="28">
        <f>ROUND(ROUND(H34,2)*ROUND(G34,3),2)</f>
        <v>0</v>
      </c>
      <c r="J34" s="26" t="s">
        <v>62</v>
      </c>
      <c r="O34">
        <f>(I34*21)/100</f>
        <v>0</v>
      </c>
      <c r="P34" t="s">
        <v>27</v>
      </c>
    </row>
    <row r="35" spans="1:18" x14ac:dyDescent="0.2">
      <c r="A35" s="29" t="s">
        <v>54</v>
      </c>
      <c r="E35" s="30" t="s">
        <v>51</v>
      </c>
    </row>
    <row r="36" spans="1:18" x14ac:dyDescent="0.2">
      <c r="A36" s="33" t="s">
        <v>56</v>
      </c>
      <c r="E36" s="32" t="s">
        <v>51</v>
      </c>
    </row>
    <row r="37" spans="1:18" x14ac:dyDescent="0.2">
      <c r="A37" s="19" t="s">
        <v>49</v>
      </c>
      <c r="B37" s="24" t="s">
        <v>44</v>
      </c>
      <c r="C37" s="24" t="s">
        <v>206</v>
      </c>
      <c r="D37" s="19" t="s">
        <v>51</v>
      </c>
      <c r="E37" s="25" t="s">
        <v>207</v>
      </c>
      <c r="F37" s="26" t="s">
        <v>121</v>
      </c>
      <c r="G37" s="27">
        <v>1</v>
      </c>
      <c r="H37" s="28">
        <v>0</v>
      </c>
      <c r="I37" s="28">
        <f>ROUND(ROUND(H37,2)*ROUND(G37,3),2)</f>
        <v>0</v>
      </c>
      <c r="J37" s="26" t="s">
        <v>62</v>
      </c>
      <c r="O37">
        <f>(I37*21)/100</f>
        <v>0</v>
      </c>
      <c r="P37" t="s">
        <v>27</v>
      </c>
    </row>
    <row r="38" spans="1:18" x14ac:dyDescent="0.2">
      <c r="A38" s="29" t="s">
        <v>54</v>
      </c>
      <c r="E38" s="30" t="s">
        <v>208</v>
      </c>
    </row>
    <row r="39" spans="1:18" x14ac:dyDescent="0.2">
      <c r="A39" s="31" t="s">
        <v>56</v>
      </c>
      <c r="E39" s="32" t="s">
        <v>51</v>
      </c>
    </row>
    <row r="40" spans="1:18" ht="12.75" customHeight="1" x14ac:dyDescent="0.2">
      <c r="A40" s="6" t="s">
        <v>47</v>
      </c>
      <c r="B40" s="6"/>
      <c r="C40" s="35" t="s">
        <v>31</v>
      </c>
      <c r="D40" s="6"/>
      <c r="E40" s="22" t="s">
        <v>209</v>
      </c>
      <c r="F40" s="6"/>
      <c r="G40" s="6"/>
      <c r="H40" s="6"/>
      <c r="I40" s="36">
        <f>0+Q40</f>
        <v>0</v>
      </c>
      <c r="J40" s="6"/>
      <c r="O40">
        <f>0+R40</f>
        <v>0</v>
      </c>
      <c r="Q40">
        <f>0+I41+I44+I47+I50+I53+I56+I59+I62+I65+I68+I71+I74+I77+I80+I83+I86+I89+I92</f>
        <v>0</v>
      </c>
      <c r="R40">
        <f>0+O41+O44+O47+O50+O53+O56+O59+O62+O65+O68+O71+O74+O77+O80+O83+O86+O89+O92</f>
        <v>0</v>
      </c>
    </row>
    <row r="41" spans="1:18" ht="25.5" x14ac:dyDescent="0.2">
      <c r="A41" s="19" t="s">
        <v>49</v>
      </c>
      <c r="B41" s="24" t="s">
        <v>46</v>
      </c>
      <c r="C41" s="24" t="s">
        <v>210</v>
      </c>
      <c r="D41" s="19" t="s">
        <v>51</v>
      </c>
      <c r="E41" s="25" t="s">
        <v>211</v>
      </c>
      <c r="F41" s="26" t="s">
        <v>212</v>
      </c>
      <c r="G41" s="27">
        <v>2.544</v>
      </c>
      <c r="H41" s="28">
        <v>0</v>
      </c>
      <c r="I41" s="28">
        <f>ROUND(ROUND(H41,2)*ROUND(G41,3),2)</f>
        <v>0</v>
      </c>
      <c r="J41" s="26" t="s">
        <v>62</v>
      </c>
      <c r="O41">
        <f>(I41*21)/100</f>
        <v>0</v>
      </c>
      <c r="P41" t="s">
        <v>27</v>
      </c>
    </row>
    <row r="42" spans="1:18" x14ac:dyDescent="0.2">
      <c r="A42" s="29" t="s">
        <v>54</v>
      </c>
      <c r="E42" s="30" t="s">
        <v>213</v>
      </c>
    </row>
    <row r="43" spans="1:18" ht="38.25" x14ac:dyDescent="0.2">
      <c r="A43" s="33" t="s">
        <v>56</v>
      </c>
      <c r="E43" s="32" t="s">
        <v>214</v>
      </c>
    </row>
    <row r="44" spans="1:18" ht="25.5" x14ac:dyDescent="0.2">
      <c r="A44" s="19" t="s">
        <v>49</v>
      </c>
      <c r="B44" s="24" t="s">
        <v>92</v>
      </c>
      <c r="C44" s="24" t="s">
        <v>215</v>
      </c>
      <c r="D44" s="19" t="s">
        <v>51</v>
      </c>
      <c r="E44" s="25" t="s">
        <v>216</v>
      </c>
      <c r="F44" s="26" t="s">
        <v>212</v>
      </c>
      <c r="G44" s="27">
        <v>65.283000000000001</v>
      </c>
      <c r="H44" s="28">
        <v>0</v>
      </c>
      <c r="I44" s="28">
        <f>ROUND(ROUND(H44,2)*ROUND(G44,3),2)</f>
        <v>0</v>
      </c>
      <c r="J44" s="26" t="s">
        <v>62</v>
      </c>
      <c r="O44">
        <f>(I44*21)/100</f>
        <v>0</v>
      </c>
      <c r="P44" t="s">
        <v>27</v>
      </c>
    </row>
    <row r="45" spans="1:18" x14ac:dyDescent="0.2">
      <c r="A45" s="29" t="s">
        <v>54</v>
      </c>
      <c r="E45" s="30" t="s">
        <v>213</v>
      </c>
    </row>
    <row r="46" spans="1:18" x14ac:dyDescent="0.2">
      <c r="A46" s="33" t="s">
        <v>56</v>
      </c>
      <c r="E46" s="32" t="s">
        <v>217</v>
      </c>
    </row>
    <row r="47" spans="1:18" x14ac:dyDescent="0.2">
      <c r="A47" s="19" t="s">
        <v>49</v>
      </c>
      <c r="B47" s="24" t="s">
        <v>95</v>
      </c>
      <c r="C47" s="24" t="s">
        <v>218</v>
      </c>
      <c r="D47" s="19" t="s">
        <v>51</v>
      </c>
      <c r="E47" s="25" t="s">
        <v>219</v>
      </c>
      <c r="F47" s="26" t="s">
        <v>212</v>
      </c>
      <c r="G47" s="27">
        <v>32.640999999999998</v>
      </c>
      <c r="H47" s="28">
        <v>0</v>
      </c>
      <c r="I47" s="28">
        <f>ROUND(ROUND(H47,2)*ROUND(G47,3),2)</f>
        <v>0</v>
      </c>
      <c r="J47" s="26" t="s">
        <v>62</v>
      </c>
      <c r="O47">
        <f>(I47*21)/100</f>
        <v>0</v>
      </c>
      <c r="P47" t="s">
        <v>27</v>
      </c>
    </row>
    <row r="48" spans="1:18" x14ac:dyDescent="0.2">
      <c r="A48" s="29" t="s">
        <v>54</v>
      </c>
      <c r="E48" s="30" t="s">
        <v>213</v>
      </c>
    </row>
    <row r="49" spans="1:16" x14ac:dyDescent="0.2">
      <c r="A49" s="33" t="s">
        <v>56</v>
      </c>
      <c r="E49" s="32" t="s">
        <v>220</v>
      </c>
    </row>
    <row r="50" spans="1:16" x14ac:dyDescent="0.2">
      <c r="A50" s="19" t="s">
        <v>49</v>
      </c>
      <c r="B50" s="24" t="s">
        <v>99</v>
      </c>
      <c r="C50" s="24" t="s">
        <v>221</v>
      </c>
      <c r="D50" s="19" t="s">
        <v>51</v>
      </c>
      <c r="E50" s="25" t="s">
        <v>222</v>
      </c>
      <c r="F50" s="26" t="s">
        <v>223</v>
      </c>
      <c r="G50" s="27">
        <v>173.82</v>
      </c>
      <c r="H50" s="28">
        <v>0</v>
      </c>
      <c r="I50" s="28">
        <f>ROUND(ROUND(H50,2)*ROUND(G50,3),2)</f>
        <v>0</v>
      </c>
      <c r="J50" s="26" t="s">
        <v>62</v>
      </c>
      <c r="O50">
        <f>(I50*21)/100</f>
        <v>0</v>
      </c>
      <c r="P50" t="s">
        <v>27</v>
      </c>
    </row>
    <row r="51" spans="1:16" x14ac:dyDescent="0.2">
      <c r="A51" s="29" t="s">
        <v>54</v>
      </c>
      <c r="E51" s="30" t="s">
        <v>213</v>
      </c>
    </row>
    <row r="52" spans="1:16" ht="51" x14ac:dyDescent="0.2">
      <c r="A52" s="33" t="s">
        <v>56</v>
      </c>
      <c r="E52" s="32" t="s">
        <v>224</v>
      </c>
    </row>
    <row r="53" spans="1:16" x14ac:dyDescent="0.2">
      <c r="A53" s="19" t="s">
        <v>49</v>
      </c>
      <c r="B53" s="24" t="s">
        <v>103</v>
      </c>
      <c r="C53" s="24" t="s">
        <v>225</v>
      </c>
      <c r="D53" s="19" t="s">
        <v>51</v>
      </c>
      <c r="E53" s="25" t="s">
        <v>226</v>
      </c>
      <c r="F53" s="26" t="s">
        <v>227</v>
      </c>
      <c r="G53" s="27">
        <v>59.968000000000004</v>
      </c>
      <c r="H53" s="28">
        <v>0</v>
      </c>
      <c r="I53" s="28">
        <f>ROUND(ROUND(H53,2)*ROUND(G53,3),2)</f>
        <v>0</v>
      </c>
      <c r="J53" s="26" t="s">
        <v>62</v>
      </c>
      <c r="O53">
        <f>(I53*21)/100</f>
        <v>0</v>
      </c>
      <c r="P53" t="s">
        <v>27</v>
      </c>
    </row>
    <row r="54" spans="1:16" x14ac:dyDescent="0.2">
      <c r="A54" s="29" t="s">
        <v>54</v>
      </c>
      <c r="E54" s="30" t="s">
        <v>228</v>
      </c>
    </row>
    <row r="55" spans="1:16" x14ac:dyDescent="0.2">
      <c r="A55" s="33" t="s">
        <v>56</v>
      </c>
      <c r="E55" s="32" t="s">
        <v>229</v>
      </c>
    </row>
    <row r="56" spans="1:16" x14ac:dyDescent="0.2">
      <c r="A56" s="19" t="s">
        <v>49</v>
      </c>
      <c r="B56" s="24" t="s">
        <v>107</v>
      </c>
      <c r="C56" s="24" t="s">
        <v>230</v>
      </c>
      <c r="D56" s="19" t="s">
        <v>68</v>
      </c>
      <c r="E56" s="25" t="s">
        <v>231</v>
      </c>
      <c r="F56" s="26" t="s">
        <v>223</v>
      </c>
      <c r="G56" s="27">
        <v>418.69</v>
      </c>
      <c r="H56" s="28">
        <v>0</v>
      </c>
      <c r="I56" s="28">
        <f>ROUND(ROUND(H56,2)*ROUND(G56,3),2)</f>
        <v>0</v>
      </c>
      <c r="J56" s="26" t="s">
        <v>62</v>
      </c>
      <c r="O56">
        <f>(I56*21)/100</f>
        <v>0</v>
      </c>
      <c r="P56" t="s">
        <v>27</v>
      </c>
    </row>
    <row r="57" spans="1:16" x14ac:dyDescent="0.2">
      <c r="A57" s="29" t="s">
        <v>54</v>
      </c>
      <c r="E57" s="30" t="s">
        <v>232</v>
      </c>
    </row>
    <row r="58" spans="1:16" x14ac:dyDescent="0.2">
      <c r="A58" s="33" t="s">
        <v>56</v>
      </c>
      <c r="E58" s="32" t="s">
        <v>233</v>
      </c>
    </row>
    <row r="59" spans="1:16" x14ac:dyDescent="0.2">
      <c r="A59" s="19" t="s">
        <v>49</v>
      </c>
      <c r="B59" s="24" t="s">
        <v>109</v>
      </c>
      <c r="C59" s="24" t="s">
        <v>230</v>
      </c>
      <c r="D59" s="19" t="s">
        <v>70</v>
      </c>
      <c r="E59" s="25" t="s">
        <v>231</v>
      </c>
      <c r="F59" s="26" t="s">
        <v>223</v>
      </c>
      <c r="G59" s="27">
        <v>146.26</v>
      </c>
      <c r="H59" s="28">
        <v>0</v>
      </c>
      <c r="I59" s="28">
        <f>ROUND(ROUND(H59,2)*ROUND(G59,3),2)</f>
        <v>0</v>
      </c>
      <c r="J59" s="26" t="s">
        <v>62</v>
      </c>
      <c r="O59">
        <f>(I59*21)/100</f>
        <v>0</v>
      </c>
      <c r="P59" t="s">
        <v>27</v>
      </c>
    </row>
    <row r="60" spans="1:16" x14ac:dyDescent="0.2">
      <c r="A60" s="29" t="s">
        <v>54</v>
      </c>
      <c r="E60" s="30" t="s">
        <v>234</v>
      </c>
    </row>
    <row r="61" spans="1:16" x14ac:dyDescent="0.2">
      <c r="A61" s="33" t="s">
        <v>56</v>
      </c>
      <c r="E61" s="32" t="s">
        <v>235</v>
      </c>
    </row>
    <row r="62" spans="1:16" x14ac:dyDescent="0.2">
      <c r="A62" s="19" t="s">
        <v>49</v>
      </c>
      <c r="B62" s="24" t="s">
        <v>112</v>
      </c>
      <c r="C62" s="24" t="s">
        <v>236</v>
      </c>
      <c r="D62" s="19" t="s">
        <v>51</v>
      </c>
      <c r="E62" s="25" t="s">
        <v>237</v>
      </c>
      <c r="F62" s="26" t="s">
        <v>212</v>
      </c>
      <c r="G62" s="27">
        <v>775.7</v>
      </c>
      <c r="H62" s="28">
        <v>0</v>
      </c>
      <c r="I62" s="28">
        <f>ROUND(ROUND(H62,2)*ROUND(G62,3),2)</f>
        <v>0</v>
      </c>
      <c r="J62" s="26" t="s">
        <v>62</v>
      </c>
      <c r="O62">
        <f>(I62*21)/100</f>
        <v>0</v>
      </c>
      <c r="P62" t="s">
        <v>27</v>
      </c>
    </row>
    <row r="63" spans="1:16" x14ac:dyDescent="0.2">
      <c r="A63" s="29" t="s">
        <v>54</v>
      </c>
      <c r="E63" s="30" t="s">
        <v>238</v>
      </c>
    </row>
    <row r="64" spans="1:16" ht="51" x14ac:dyDescent="0.2">
      <c r="A64" s="33" t="s">
        <v>56</v>
      </c>
      <c r="E64" s="32" t="s">
        <v>239</v>
      </c>
    </row>
    <row r="65" spans="1:16" x14ac:dyDescent="0.2">
      <c r="A65" s="19" t="s">
        <v>49</v>
      </c>
      <c r="B65" s="24" t="s">
        <v>116</v>
      </c>
      <c r="C65" s="24" t="s">
        <v>240</v>
      </c>
      <c r="D65" s="19" t="s">
        <v>51</v>
      </c>
      <c r="E65" s="25" t="s">
        <v>241</v>
      </c>
      <c r="F65" s="26" t="s">
        <v>223</v>
      </c>
      <c r="G65" s="27">
        <v>309</v>
      </c>
      <c r="H65" s="28">
        <v>0</v>
      </c>
      <c r="I65" s="28">
        <f>ROUND(ROUND(H65,2)*ROUND(G65,3),2)</f>
        <v>0</v>
      </c>
      <c r="J65" s="26" t="s">
        <v>62</v>
      </c>
      <c r="O65">
        <f>(I65*21)/100</f>
        <v>0</v>
      </c>
      <c r="P65" t="s">
        <v>27</v>
      </c>
    </row>
    <row r="66" spans="1:16" x14ac:dyDescent="0.2">
      <c r="A66" s="29" t="s">
        <v>54</v>
      </c>
      <c r="E66" s="30" t="s">
        <v>242</v>
      </c>
    </row>
    <row r="67" spans="1:16" x14ac:dyDescent="0.2">
      <c r="A67" s="33" t="s">
        <v>56</v>
      </c>
      <c r="E67" s="32" t="s">
        <v>243</v>
      </c>
    </row>
    <row r="68" spans="1:16" x14ac:dyDescent="0.2">
      <c r="A68" s="19" t="s">
        <v>49</v>
      </c>
      <c r="B68" s="24" t="s">
        <v>118</v>
      </c>
      <c r="C68" s="24" t="s">
        <v>244</v>
      </c>
      <c r="D68" s="19" t="s">
        <v>51</v>
      </c>
      <c r="E68" s="25" t="s">
        <v>245</v>
      </c>
      <c r="F68" s="26" t="s">
        <v>212</v>
      </c>
      <c r="G68" s="27">
        <v>18.239999999999998</v>
      </c>
      <c r="H68" s="28">
        <v>0</v>
      </c>
      <c r="I68" s="28">
        <f>ROUND(ROUND(H68,2)*ROUND(G68,3),2)</f>
        <v>0</v>
      </c>
      <c r="J68" s="26" t="s">
        <v>62</v>
      </c>
      <c r="O68">
        <f>(I68*21)/100</f>
        <v>0</v>
      </c>
      <c r="P68" t="s">
        <v>27</v>
      </c>
    </row>
    <row r="69" spans="1:16" x14ac:dyDescent="0.2">
      <c r="A69" s="29" t="s">
        <v>54</v>
      </c>
      <c r="E69" s="30" t="s">
        <v>246</v>
      </c>
    </row>
    <row r="70" spans="1:16" x14ac:dyDescent="0.2">
      <c r="A70" s="33" t="s">
        <v>56</v>
      </c>
      <c r="E70" s="32" t="s">
        <v>247</v>
      </c>
    </row>
    <row r="71" spans="1:16" x14ac:dyDescent="0.2">
      <c r="A71" s="19" t="s">
        <v>49</v>
      </c>
      <c r="B71" s="24" t="s">
        <v>123</v>
      </c>
      <c r="C71" s="24" t="s">
        <v>248</v>
      </c>
      <c r="D71" s="19" t="s">
        <v>51</v>
      </c>
      <c r="E71" s="25" t="s">
        <v>249</v>
      </c>
      <c r="F71" s="26" t="s">
        <v>212</v>
      </c>
      <c r="G71" s="27">
        <v>63.203000000000003</v>
      </c>
      <c r="H71" s="28">
        <v>0</v>
      </c>
      <c r="I71" s="28">
        <f>ROUND(ROUND(H71,2)*ROUND(G71,3),2)</f>
        <v>0</v>
      </c>
      <c r="J71" s="26" t="s">
        <v>62</v>
      </c>
      <c r="O71">
        <f>(I71*21)/100</f>
        <v>0</v>
      </c>
      <c r="P71" t="s">
        <v>27</v>
      </c>
    </row>
    <row r="72" spans="1:16" x14ac:dyDescent="0.2">
      <c r="A72" s="29" t="s">
        <v>54</v>
      </c>
      <c r="E72" s="30" t="s">
        <v>250</v>
      </c>
    </row>
    <row r="73" spans="1:16" x14ac:dyDescent="0.2">
      <c r="A73" s="33" t="s">
        <v>56</v>
      </c>
      <c r="E73" s="32" t="s">
        <v>251</v>
      </c>
    </row>
    <row r="74" spans="1:16" x14ac:dyDescent="0.2">
      <c r="A74" s="19" t="s">
        <v>49</v>
      </c>
      <c r="B74" s="24" t="s">
        <v>125</v>
      </c>
      <c r="C74" s="24" t="s">
        <v>252</v>
      </c>
      <c r="D74" s="19" t="s">
        <v>51</v>
      </c>
      <c r="E74" s="25" t="s">
        <v>253</v>
      </c>
      <c r="F74" s="26" t="s">
        <v>212</v>
      </c>
      <c r="G74" s="27">
        <v>63.203000000000003</v>
      </c>
      <c r="H74" s="28">
        <v>0</v>
      </c>
      <c r="I74" s="28">
        <f>ROUND(ROUND(H74,2)*ROUND(G74,3),2)</f>
        <v>0</v>
      </c>
      <c r="J74" s="26" t="s">
        <v>62</v>
      </c>
      <c r="O74">
        <f>(I74*21)/100</f>
        <v>0</v>
      </c>
      <c r="P74" t="s">
        <v>27</v>
      </c>
    </row>
    <row r="75" spans="1:16" x14ac:dyDescent="0.2">
      <c r="A75" s="29" t="s">
        <v>54</v>
      </c>
      <c r="E75" s="30" t="s">
        <v>254</v>
      </c>
    </row>
    <row r="76" spans="1:16" ht="38.25" x14ac:dyDescent="0.2">
      <c r="A76" s="33" t="s">
        <v>56</v>
      </c>
      <c r="E76" s="32" t="s">
        <v>255</v>
      </c>
    </row>
    <row r="77" spans="1:16" x14ac:dyDescent="0.2">
      <c r="A77" s="19" t="s">
        <v>49</v>
      </c>
      <c r="B77" s="24" t="s">
        <v>129</v>
      </c>
      <c r="C77" s="24" t="s">
        <v>256</v>
      </c>
      <c r="D77" s="19" t="s">
        <v>51</v>
      </c>
      <c r="E77" s="25" t="s">
        <v>257</v>
      </c>
      <c r="F77" s="26" t="s">
        <v>212</v>
      </c>
      <c r="G77" s="27">
        <v>74.319999999999993</v>
      </c>
      <c r="H77" s="28">
        <v>0</v>
      </c>
      <c r="I77" s="28">
        <f>ROUND(ROUND(H77,2)*ROUND(G77,3),2)</f>
        <v>0</v>
      </c>
      <c r="J77" s="26" t="s">
        <v>62</v>
      </c>
      <c r="O77">
        <f>(I77*21)/100</f>
        <v>0</v>
      </c>
      <c r="P77" t="s">
        <v>27</v>
      </c>
    </row>
    <row r="78" spans="1:16" x14ac:dyDescent="0.2">
      <c r="A78" s="29" t="s">
        <v>54</v>
      </c>
      <c r="E78" s="30" t="s">
        <v>258</v>
      </c>
    </row>
    <row r="79" spans="1:16" ht="38.25" x14ac:dyDescent="0.2">
      <c r="A79" s="33" t="s">
        <v>56</v>
      </c>
      <c r="E79" s="32" t="s">
        <v>259</v>
      </c>
    </row>
    <row r="80" spans="1:16" x14ac:dyDescent="0.2">
      <c r="A80" s="19" t="s">
        <v>49</v>
      </c>
      <c r="B80" s="24" t="s">
        <v>132</v>
      </c>
      <c r="C80" s="24" t="s">
        <v>260</v>
      </c>
      <c r="D80" s="19" t="s">
        <v>51</v>
      </c>
      <c r="E80" s="25" t="s">
        <v>261</v>
      </c>
      <c r="F80" s="26" t="s">
        <v>212</v>
      </c>
      <c r="G80" s="27">
        <v>199.06</v>
      </c>
      <c r="H80" s="28">
        <v>0</v>
      </c>
      <c r="I80" s="28">
        <f>ROUND(ROUND(H80,2)*ROUND(G80,3),2)</f>
        <v>0</v>
      </c>
      <c r="J80" s="26" t="s">
        <v>62</v>
      </c>
      <c r="O80">
        <f>(I80*21)/100</f>
        <v>0</v>
      </c>
      <c r="P80" t="s">
        <v>27</v>
      </c>
    </row>
    <row r="81" spans="1:18" x14ac:dyDescent="0.2">
      <c r="A81" s="29" t="s">
        <v>54</v>
      </c>
      <c r="E81" s="30" t="s">
        <v>262</v>
      </c>
    </row>
    <row r="82" spans="1:18" ht="38.25" x14ac:dyDescent="0.2">
      <c r="A82" s="33" t="s">
        <v>56</v>
      </c>
      <c r="E82" s="32" t="s">
        <v>263</v>
      </c>
    </row>
    <row r="83" spans="1:18" x14ac:dyDescent="0.2">
      <c r="A83" s="19" t="s">
        <v>49</v>
      </c>
      <c r="B83" s="24" t="s">
        <v>136</v>
      </c>
      <c r="C83" s="24" t="s">
        <v>264</v>
      </c>
      <c r="D83" s="19" t="s">
        <v>51</v>
      </c>
      <c r="E83" s="25" t="s">
        <v>265</v>
      </c>
      <c r="F83" s="26" t="s">
        <v>212</v>
      </c>
      <c r="G83" s="27">
        <v>74.319999999999993</v>
      </c>
      <c r="H83" s="28">
        <v>0</v>
      </c>
      <c r="I83" s="28">
        <f>ROUND(ROUND(H83,2)*ROUND(G83,3),2)</f>
        <v>0</v>
      </c>
      <c r="J83" s="26" t="s">
        <v>62</v>
      </c>
      <c r="O83">
        <f>(I83*21)/100</f>
        <v>0</v>
      </c>
      <c r="P83" t="s">
        <v>27</v>
      </c>
    </row>
    <row r="84" spans="1:18" x14ac:dyDescent="0.2">
      <c r="A84" s="29" t="s">
        <v>54</v>
      </c>
      <c r="E84" s="30" t="s">
        <v>51</v>
      </c>
    </row>
    <row r="85" spans="1:18" x14ac:dyDescent="0.2">
      <c r="A85" s="33" t="s">
        <v>56</v>
      </c>
      <c r="E85" s="32" t="s">
        <v>266</v>
      </c>
    </row>
    <row r="86" spans="1:18" x14ac:dyDescent="0.2">
      <c r="A86" s="19" t="s">
        <v>49</v>
      </c>
      <c r="B86" s="24" t="s">
        <v>140</v>
      </c>
      <c r="C86" s="24" t="s">
        <v>267</v>
      </c>
      <c r="D86" s="19" t="s">
        <v>51</v>
      </c>
      <c r="E86" s="25" t="s">
        <v>268</v>
      </c>
      <c r="F86" s="26" t="s">
        <v>212</v>
      </c>
      <c r="G86" s="27">
        <v>258.66300000000001</v>
      </c>
      <c r="H86" s="28">
        <v>0</v>
      </c>
      <c r="I86" s="28">
        <f>ROUND(ROUND(H86,2)*ROUND(G86,3),2)</f>
        <v>0</v>
      </c>
      <c r="J86" s="26" t="s">
        <v>62</v>
      </c>
      <c r="O86">
        <f>(I86*21)/100</f>
        <v>0</v>
      </c>
      <c r="P86" t="s">
        <v>27</v>
      </c>
    </row>
    <row r="87" spans="1:18" x14ac:dyDescent="0.2">
      <c r="A87" s="29" t="s">
        <v>54</v>
      </c>
      <c r="E87" s="30" t="s">
        <v>269</v>
      </c>
    </row>
    <row r="88" spans="1:18" ht="51" x14ac:dyDescent="0.2">
      <c r="A88" s="33" t="s">
        <v>56</v>
      </c>
      <c r="E88" s="32" t="s">
        <v>270</v>
      </c>
    </row>
    <row r="89" spans="1:18" x14ac:dyDescent="0.2">
      <c r="A89" s="19" t="s">
        <v>49</v>
      </c>
      <c r="B89" s="24" t="s">
        <v>144</v>
      </c>
      <c r="C89" s="24" t="s">
        <v>271</v>
      </c>
      <c r="D89" s="19" t="s">
        <v>51</v>
      </c>
      <c r="E89" s="25" t="s">
        <v>272</v>
      </c>
      <c r="F89" s="26" t="s">
        <v>177</v>
      </c>
      <c r="G89" s="27">
        <v>121.6</v>
      </c>
      <c r="H89" s="28">
        <v>0</v>
      </c>
      <c r="I89" s="28">
        <f>ROUND(ROUND(H89,2)*ROUND(G89,3),2)</f>
        <v>0</v>
      </c>
      <c r="J89" s="26" t="s">
        <v>62</v>
      </c>
      <c r="O89">
        <f>(I89*21)/100</f>
        <v>0</v>
      </c>
      <c r="P89" t="s">
        <v>27</v>
      </c>
    </row>
    <row r="90" spans="1:18" x14ac:dyDescent="0.2">
      <c r="A90" s="29" t="s">
        <v>54</v>
      </c>
      <c r="E90" s="30" t="s">
        <v>51</v>
      </c>
    </row>
    <row r="91" spans="1:18" x14ac:dyDescent="0.2">
      <c r="A91" s="33" t="s">
        <v>56</v>
      </c>
      <c r="E91" s="32" t="s">
        <v>273</v>
      </c>
    </row>
    <row r="92" spans="1:18" x14ac:dyDescent="0.2">
      <c r="A92" s="19" t="s">
        <v>49</v>
      </c>
      <c r="B92" s="24" t="s">
        <v>148</v>
      </c>
      <c r="C92" s="24" t="s">
        <v>274</v>
      </c>
      <c r="D92" s="19" t="s">
        <v>51</v>
      </c>
      <c r="E92" s="25" t="s">
        <v>275</v>
      </c>
      <c r="F92" s="26" t="s">
        <v>177</v>
      </c>
      <c r="G92" s="27">
        <v>121.6</v>
      </c>
      <c r="H92" s="28">
        <v>0</v>
      </c>
      <c r="I92" s="28">
        <f>ROUND(ROUND(H92,2)*ROUND(G92,3),2)</f>
        <v>0</v>
      </c>
      <c r="J92" s="26" t="s">
        <v>62</v>
      </c>
      <c r="O92">
        <f>(I92*21)/100</f>
        <v>0</v>
      </c>
      <c r="P92" t="s">
        <v>27</v>
      </c>
    </row>
    <row r="93" spans="1:18" x14ac:dyDescent="0.2">
      <c r="A93" s="29" t="s">
        <v>54</v>
      </c>
      <c r="E93" s="30" t="s">
        <v>51</v>
      </c>
    </row>
    <row r="94" spans="1:18" x14ac:dyDescent="0.2">
      <c r="A94" s="31" t="s">
        <v>56</v>
      </c>
      <c r="E94" s="32" t="s">
        <v>51</v>
      </c>
    </row>
    <row r="95" spans="1:18" ht="12.75" customHeight="1" x14ac:dyDescent="0.2">
      <c r="A95" s="6" t="s">
        <v>47</v>
      </c>
      <c r="B95" s="6"/>
      <c r="C95" s="35" t="s">
        <v>27</v>
      </c>
      <c r="D95" s="6"/>
      <c r="E95" s="22" t="s">
        <v>276</v>
      </c>
      <c r="F95" s="6"/>
      <c r="G95" s="6"/>
      <c r="H95" s="6"/>
      <c r="I95" s="36">
        <f>0+Q95</f>
        <v>0</v>
      </c>
      <c r="J95" s="6"/>
      <c r="O95">
        <f>0+R95</f>
        <v>0</v>
      </c>
      <c r="Q95">
        <f>0+I96+I99+I102+I105+I108+I111+I114+I117+I120+I123</f>
        <v>0</v>
      </c>
      <c r="R95">
        <f>0+O96+O99+O102+O105+O108+O111+O114+O117+O120+O123</f>
        <v>0</v>
      </c>
    </row>
    <row r="96" spans="1:18" x14ac:dyDescent="0.2">
      <c r="A96" s="19" t="s">
        <v>49</v>
      </c>
      <c r="B96" s="24" t="s">
        <v>152</v>
      </c>
      <c r="C96" s="24" t="s">
        <v>277</v>
      </c>
      <c r="D96" s="19" t="s">
        <v>51</v>
      </c>
      <c r="E96" s="25" t="s">
        <v>278</v>
      </c>
      <c r="F96" s="26" t="s">
        <v>212</v>
      </c>
      <c r="G96" s="27">
        <v>2.6549999999999998</v>
      </c>
      <c r="H96" s="28">
        <v>0</v>
      </c>
      <c r="I96" s="28">
        <f>ROUND(ROUND(H96,2)*ROUND(G96,3),2)</f>
        <v>0</v>
      </c>
      <c r="J96" s="26" t="s">
        <v>62</v>
      </c>
      <c r="O96">
        <f>(I96*21)/100</f>
        <v>0</v>
      </c>
      <c r="P96" t="s">
        <v>27</v>
      </c>
    </row>
    <row r="97" spans="1:16" x14ac:dyDescent="0.2">
      <c r="A97" s="29" t="s">
        <v>54</v>
      </c>
      <c r="E97" s="30" t="s">
        <v>279</v>
      </c>
    </row>
    <row r="98" spans="1:16" ht="63.75" x14ac:dyDescent="0.2">
      <c r="A98" s="33" t="s">
        <v>56</v>
      </c>
      <c r="E98" s="32" t="s">
        <v>280</v>
      </c>
    </row>
    <row r="99" spans="1:16" x14ac:dyDescent="0.2">
      <c r="A99" s="19" t="s">
        <v>49</v>
      </c>
      <c r="B99" s="24" t="s">
        <v>156</v>
      </c>
      <c r="C99" s="24" t="s">
        <v>281</v>
      </c>
      <c r="D99" s="19" t="s">
        <v>51</v>
      </c>
      <c r="E99" s="25" t="s">
        <v>282</v>
      </c>
      <c r="F99" s="26" t="s">
        <v>177</v>
      </c>
      <c r="G99" s="27">
        <v>50.274999999999999</v>
      </c>
      <c r="H99" s="28">
        <v>0</v>
      </c>
      <c r="I99" s="28">
        <f>ROUND(ROUND(H99,2)*ROUND(G99,3),2)</f>
        <v>0</v>
      </c>
      <c r="J99" s="26"/>
      <c r="O99">
        <f>(I99*21)/100</f>
        <v>0</v>
      </c>
      <c r="P99" t="s">
        <v>27</v>
      </c>
    </row>
    <row r="100" spans="1:16" x14ac:dyDescent="0.2">
      <c r="A100" s="29" t="s">
        <v>54</v>
      </c>
      <c r="E100" s="30" t="s">
        <v>283</v>
      </c>
    </row>
    <row r="101" spans="1:16" ht="38.25" x14ac:dyDescent="0.2">
      <c r="A101" s="33" t="s">
        <v>56</v>
      </c>
      <c r="E101" s="32" t="s">
        <v>284</v>
      </c>
    </row>
    <row r="102" spans="1:16" x14ac:dyDescent="0.2">
      <c r="A102" s="19" t="s">
        <v>49</v>
      </c>
      <c r="B102" s="24" t="s">
        <v>158</v>
      </c>
      <c r="C102" s="24" t="s">
        <v>285</v>
      </c>
      <c r="D102" s="19" t="s">
        <v>51</v>
      </c>
      <c r="E102" s="25" t="s">
        <v>286</v>
      </c>
      <c r="F102" s="26" t="s">
        <v>223</v>
      </c>
      <c r="G102" s="27">
        <v>7.8</v>
      </c>
      <c r="H102" s="28">
        <v>0</v>
      </c>
      <c r="I102" s="28">
        <f>ROUND(ROUND(H102,2)*ROUND(G102,3),2)</f>
        <v>0</v>
      </c>
      <c r="J102" s="26" t="s">
        <v>62</v>
      </c>
      <c r="O102">
        <f>(I102*21)/100</f>
        <v>0</v>
      </c>
      <c r="P102" t="s">
        <v>27</v>
      </c>
    </row>
    <row r="103" spans="1:16" x14ac:dyDescent="0.2">
      <c r="A103" s="29" t="s">
        <v>54</v>
      </c>
      <c r="E103" s="30" t="s">
        <v>287</v>
      </c>
    </row>
    <row r="104" spans="1:16" x14ac:dyDescent="0.2">
      <c r="A104" s="33" t="s">
        <v>56</v>
      </c>
      <c r="E104" s="32" t="s">
        <v>288</v>
      </c>
    </row>
    <row r="105" spans="1:16" x14ac:dyDescent="0.2">
      <c r="A105" s="19" t="s">
        <v>49</v>
      </c>
      <c r="B105" s="24" t="s">
        <v>162</v>
      </c>
      <c r="C105" s="24" t="s">
        <v>289</v>
      </c>
      <c r="D105" s="19" t="s">
        <v>51</v>
      </c>
      <c r="E105" s="25" t="s">
        <v>290</v>
      </c>
      <c r="F105" s="26" t="s">
        <v>223</v>
      </c>
      <c r="G105" s="27">
        <v>68</v>
      </c>
      <c r="H105" s="28">
        <v>0</v>
      </c>
      <c r="I105" s="28">
        <f>ROUND(ROUND(H105,2)*ROUND(G105,3),2)</f>
        <v>0</v>
      </c>
      <c r="J105" s="26" t="s">
        <v>62</v>
      </c>
      <c r="O105">
        <f>(I105*21)/100</f>
        <v>0</v>
      </c>
      <c r="P105" t="s">
        <v>27</v>
      </c>
    </row>
    <row r="106" spans="1:16" x14ac:dyDescent="0.2">
      <c r="A106" s="29" t="s">
        <v>54</v>
      </c>
      <c r="E106" s="30" t="s">
        <v>291</v>
      </c>
    </row>
    <row r="107" spans="1:16" x14ac:dyDescent="0.2">
      <c r="A107" s="33" t="s">
        <v>56</v>
      </c>
      <c r="E107" s="32" t="s">
        <v>292</v>
      </c>
    </row>
    <row r="108" spans="1:16" ht="25.5" x14ac:dyDescent="0.2">
      <c r="A108" s="19" t="s">
        <v>49</v>
      </c>
      <c r="B108" s="24" t="s">
        <v>165</v>
      </c>
      <c r="C108" s="24" t="s">
        <v>293</v>
      </c>
      <c r="D108" s="19" t="s">
        <v>51</v>
      </c>
      <c r="E108" s="25" t="s">
        <v>294</v>
      </c>
      <c r="F108" s="26" t="s">
        <v>223</v>
      </c>
      <c r="G108" s="27">
        <v>9.52</v>
      </c>
      <c r="H108" s="28">
        <v>0</v>
      </c>
      <c r="I108" s="28">
        <f>ROUND(ROUND(H108,2)*ROUND(G108,3),2)</f>
        <v>0</v>
      </c>
      <c r="J108" s="26" t="s">
        <v>62</v>
      </c>
      <c r="O108">
        <f>(I108*21)/100</f>
        <v>0</v>
      </c>
      <c r="P108" t="s">
        <v>27</v>
      </c>
    </row>
    <row r="109" spans="1:16" x14ac:dyDescent="0.2">
      <c r="A109" s="29" t="s">
        <v>54</v>
      </c>
      <c r="E109" s="30" t="s">
        <v>287</v>
      </c>
    </row>
    <row r="110" spans="1:16" x14ac:dyDescent="0.2">
      <c r="A110" s="33" t="s">
        <v>56</v>
      </c>
      <c r="E110" s="32" t="s">
        <v>295</v>
      </c>
    </row>
    <row r="111" spans="1:16" ht="25.5" x14ac:dyDescent="0.2">
      <c r="A111" s="19" t="s">
        <v>49</v>
      </c>
      <c r="B111" s="24" t="s">
        <v>296</v>
      </c>
      <c r="C111" s="24" t="s">
        <v>297</v>
      </c>
      <c r="D111" s="19" t="s">
        <v>51</v>
      </c>
      <c r="E111" s="25" t="s">
        <v>298</v>
      </c>
      <c r="F111" s="26" t="s">
        <v>223</v>
      </c>
      <c r="G111" s="27">
        <v>8.4</v>
      </c>
      <c r="H111" s="28">
        <v>0</v>
      </c>
      <c r="I111" s="28">
        <f>ROUND(ROUND(H111,2)*ROUND(G111,3),2)</f>
        <v>0</v>
      </c>
      <c r="J111" s="26" t="s">
        <v>62</v>
      </c>
      <c r="O111">
        <f>(I111*21)/100</f>
        <v>0</v>
      </c>
      <c r="P111" t="s">
        <v>27</v>
      </c>
    </row>
    <row r="112" spans="1:16" x14ac:dyDescent="0.2">
      <c r="A112" s="29" t="s">
        <v>54</v>
      </c>
      <c r="E112" s="30" t="s">
        <v>287</v>
      </c>
    </row>
    <row r="113" spans="1:18" x14ac:dyDescent="0.2">
      <c r="A113" s="33" t="s">
        <v>56</v>
      </c>
      <c r="E113" s="32" t="s">
        <v>299</v>
      </c>
    </row>
    <row r="114" spans="1:18" x14ac:dyDescent="0.2">
      <c r="A114" s="19" t="s">
        <v>49</v>
      </c>
      <c r="B114" s="24" t="s">
        <v>300</v>
      </c>
      <c r="C114" s="24" t="s">
        <v>301</v>
      </c>
      <c r="D114" s="19" t="s">
        <v>51</v>
      </c>
      <c r="E114" s="25" t="s">
        <v>302</v>
      </c>
      <c r="F114" s="26" t="s">
        <v>212</v>
      </c>
      <c r="G114" s="27">
        <v>55.113999999999997</v>
      </c>
      <c r="H114" s="28">
        <v>0</v>
      </c>
      <c r="I114" s="28">
        <f>ROUND(ROUND(H114,2)*ROUND(G114,3),2)</f>
        <v>0</v>
      </c>
      <c r="J114" s="26" t="s">
        <v>62</v>
      </c>
      <c r="O114">
        <f>(I114*21)/100</f>
        <v>0</v>
      </c>
      <c r="P114" t="s">
        <v>27</v>
      </c>
    </row>
    <row r="115" spans="1:18" ht="25.5" x14ac:dyDescent="0.2">
      <c r="A115" s="29" t="s">
        <v>54</v>
      </c>
      <c r="E115" s="30" t="s">
        <v>303</v>
      </c>
    </row>
    <row r="116" spans="1:18" ht="89.25" x14ac:dyDescent="0.2">
      <c r="A116" s="33" t="s">
        <v>56</v>
      </c>
      <c r="E116" s="32" t="s">
        <v>304</v>
      </c>
    </row>
    <row r="117" spans="1:18" x14ac:dyDescent="0.2">
      <c r="A117" s="19" t="s">
        <v>49</v>
      </c>
      <c r="B117" s="24" t="s">
        <v>305</v>
      </c>
      <c r="C117" s="24" t="s">
        <v>306</v>
      </c>
      <c r="D117" s="19" t="s">
        <v>51</v>
      </c>
      <c r="E117" s="25" t="s">
        <v>307</v>
      </c>
      <c r="F117" s="26" t="s">
        <v>183</v>
      </c>
      <c r="G117" s="27">
        <v>7.2990000000000004</v>
      </c>
      <c r="H117" s="28">
        <v>0</v>
      </c>
      <c r="I117" s="28">
        <f>ROUND(ROUND(H117,2)*ROUND(G117,3),2)</f>
        <v>0</v>
      </c>
      <c r="J117" s="26" t="s">
        <v>62</v>
      </c>
      <c r="O117">
        <f>(I117*21)/100</f>
        <v>0</v>
      </c>
      <c r="P117" t="s">
        <v>27</v>
      </c>
    </row>
    <row r="118" spans="1:18" x14ac:dyDescent="0.2">
      <c r="A118" s="29" t="s">
        <v>54</v>
      </c>
      <c r="E118" s="30" t="s">
        <v>308</v>
      </c>
    </row>
    <row r="119" spans="1:18" ht="38.25" x14ac:dyDescent="0.2">
      <c r="A119" s="33" t="s">
        <v>56</v>
      </c>
      <c r="E119" s="32" t="s">
        <v>309</v>
      </c>
    </row>
    <row r="120" spans="1:18" ht="25.5" x14ac:dyDescent="0.2">
      <c r="A120" s="19" t="s">
        <v>49</v>
      </c>
      <c r="B120" s="24" t="s">
        <v>310</v>
      </c>
      <c r="C120" s="24" t="s">
        <v>311</v>
      </c>
      <c r="D120" s="19" t="s">
        <v>68</v>
      </c>
      <c r="E120" s="25" t="s">
        <v>312</v>
      </c>
      <c r="F120" s="26" t="s">
        <v>121</v>
      </c>
      <c r="G120" s="27">
        <v>3342</v>
      </c>
      <c r="H120" s="28">
        <v>0</v>
      </c>
      <c r="I120" s="28">
        <f>ROUND(ROUND(H120,2)*ROUND(G120,3),2)</f>
        <v>0</v>
      </c>
      <c r="J120" s="26" t="s">
        <v>62</v>
      </c>
      <c r="O120">
        <f>(I120*21)/100</f>
        <v>0</v>
      </c>
      <c r="P120" t="s">
        <v>27</v>
      </c>
    </row>
    <row r="121" spans="1:18" ht="38.25" x14ac:dyDescent="0.2">
      <c r="A121" s="29" t="s">
        <v>54</v>
      </c>
      <c r="E121" s="30" t="s">
        <v>313</v>
      </c>
    </row>
    <row r="122" spans="1:18" ht="51" x14ac:dyDescent="0.2">
      <c r="A122" s="33" t="s">
        <v>56</v>
      </c>
      <c r="E122" s="32" t="s">
        <v>314</v>
      </c>
    </row>
    <row r="123" spans="1:18" ht="25.5" x14ac:dyDescent="0.2">
      <c r="A123" s="19" t="s">
        <v>49</v>
      </c>
      <c r="B123" s="24" t="s">
        <v>315</v>
      </c>
      <c r="C123" s="24" t="s">
        <v>311</v>
      </c>
      <c r="D123" s="19" t="s">
        <v>70</v>
      </c>
      <c r="E123" s="25" t="s">
        <v>312</v>
      </c>
      <c r="F123" s="26" t="s">
        <v>121</v>
      </c>
      <c r="G123" s="27">
        <v>826</v>
      </c>
      <c r="H123" s="28">
        <v>0</v>
      </c>
      <c r="I123" s="28">
        <f>ROUND(ROUND(H123,2)*ROUND(G123,3),2)</f>
        <v>0</v>
      </c>
      <c r="J123" s="26" t="s">
        <v>62</v>
      </c>
      <c r="O123">
        <f>(I123*21)/100</f>
        <v>0</v>
      </c>
      <c r="P123" t="s">
        <v>27</v>
      </c>
    </row>
    <row r="124" spans="1:18" ht="38.25" x14ac:dyDescent="0.2">
      <c r="A124" s="29" t="s">
        <v>54</v>
      </c>
      <c r="E124" s="30" t="s">
        <v>316</v>
      </c>
    </row>
    <row r="125" spans="1:18" ht="25.5" x14ac:dyDescent="0.2">
      <c r="A125" s="31" t="s">
        <v>56</v>
      </c>
      <c r="E125" s="32" t="s">
        <v>317</v>
      </c>
    </row>
    <row r="126" spans="1:18" ht="12.75" customHeight="1" x14ac:dyDescent="0.2">
      <c r="A126" s="6" t="s">
        <v>47</v>
      </c>
      <c r="B126" s="6"/>
      <c r="C126" s="35" t="s">
        <v>26</v>
      </c>
      <c r="D126" s="6"/>
      <c r="E126" s="22" t="s">
        <v>318</v>
      </c>
      <c r="F126" s="6"/>
      <c r="G126" s="6"/>
      <c r="H126" s="6"/>
      <c r="I126" s="36">
        <f>0+Q126</f>
        <v>0</v>
      </c>
      <c r="J126" s="6"/>
      <c r="O126">
        <f>0+R126</f>
        <v>0</v>
      </c>
      <c r="Q126">
        <f>0+I127+I130+I133+I136+I139+I142+I145+I148</f>
        <v>0</v>
      </c>
      <c r="R126">
        <f>0+O127+O130+O133+O136+O139+O142+O145+O148</f>
        <v>0</v>
      </c>
    </row>
    <row r="127" spans="1:18" x14ac:dyDescent="0.2">
      <c r="A127" s="19" t="s">
        <v>49</v>
      </c>
      <c r="B127" s="24" t="s">
        <v>319</v>
      </c>
      <c r="C127" s="24" t="s">
        <v>320</v>
      </c>
      <c r="D127" s="19" t="s">
        <v>51</v>
      </c>
      <c r="E127" s="25" t="s">
        <v>321</v>
      </c>
      <c r="F127" s="26" t="s">
        <v>212</v>
      </c>
      <c r="G127" s="27">
        <v>0.48</v>
      </c>
      <c r="H127" s="28">
        <v>0</v>
      </c>
      <c r="I127" s="28">
        <f>ROUND(ROUND(H127,2)*ROUND(G127,3),2)</f>
        <v>0</v>
      </c>
      <c r="J127" s="26" t="s">
        <v>62</v>
      </c>
      <c r="O127">
        <f>(I127*21)/100</f>
        <v>0</v>
      </c>
      <c r="P127" t="s">
        <v>27</v>
      </c>
    </row>
    <row r="128" spans="1:18" x14ac:dyDescent="0.2">
      <c r="A128" s="29" t="s">
        <v>54</v>
      </c>
      <c r="E128" s="30" t="s">
        <v>51</v>
      </c>
    </row>
    <row r="129" spans="1:16" x14ac:dyDescent="0.2">
      <c r="A129" s="33" t="s">
        <v>56</v>
      </c>
      <c r="E129" s="32" t="s">
        <v>322</v>
      </c>
    </row>
    <row r="130" spans="1:16" x14ac:dyDescent="0.2">
      <c r="A130" s="19" t="s">
        <v>49</v>
      </c>
      <c r="B130" s="24" t="s">
        <v>323</v>
      </c>
      <c r="C130" s="24" t="s">
        <v>324</v>
      </c>
      <c r="D130" s="19" t="s">
        <v>51</v>
      </c>
      <c r="E130" s="25" t="s">
        <v>325</v>
      </c>
      <c r="F130" s="26" t="s">
        <v>326</v>
      </c>
      <c r="G130" s="27">
        <v>1968</v>
      </c>
      <c r="H130" s="28">
        <v>0</v>
      </c>
      <c r="I130" s="28">
        <f>ROUND(ROUND(H130,2)*ROUND(G130,3),2)</f>
        <v>0</v>
      </c>
      <c r="J130" s="26" t="s">
        <v>62</v>
      </c>
      <c r="O130">
        <f>(I130*21)/100</f>
        <v>0</v>
      </c>
      <c r="P130" t="s">
        <v>27</v>
      </c>
    </row>
    <row r="131" spans="1:16" x14ac:dyDescent="0.2">
      <c r="A131" s="29" t="s">
        <v>54</v>
      </c>
      <c r="E131" s="30" t="s">
        <v>327</v>
      </c>
    </row>
    <row r="132" spans="1:16" x14ac:dyDescent="0.2">
      <c r="A132" s="33" t="s">
        <v>56</v>
      </c>
      <c r="E132" s="32" t="s">
        <v>328</v>
      </c>
    </row>
    <row r="133" spans="1:16" x14ac:dyDescent="0.2">
      <c r="A133" s="19" t="s">
        <v>49</v>
      </c>
      <c r="B133" s="24" t="s">
        <v>329</v>
      </c>
      <c r="C133" s="24" t="s">
        <v>330</v>
      </c>
      <c r="D133" s="19" t="s">
        <v>51</v>
      </c>
      <c r="E133" s="25" t="s">
        <v>331</v>
      </c>
      <c r="F133" s="26" t="s">
        <v>212</v>
      </c>
      <c r="G133" s="27">
        <v>249.70099999999999</v>
      </c>
      <c r="H133" s="28">
        <v>0</v>
      </c>
      <c r="I133" s="28">
        <f>ROUND(ROUND(H133,2)*ROUND(G133,3),2)</f>
        <v>0</v>
      </c>
      <c r="J133" s="26" t="s">
        <v>62</v>
      </c>
      <c r="O133">
        <f>(I133*21)/100</f>
        <v>0</v>
      </c>
      <c r="P133" t="s">
        <v>27</v>
      </c>
    </row>
    <row r="134" spans="1:16" x14ac:dyDescent="0.2">
      <c r="A134" s="29" t="s">
        <v>54</v>
      </c>
      <c r="E134" s="30" t="s">
        <v>332</v>
      </c>
    </row>
    <row r="135" spans="1:16" ht="38.25" x14ac:dyDescent="0.2">
      <c r="A135" s="33" t="s">
        <v>56</v>
      </c>
      <c r="E135" s="32" t="s">
        <v>333</v>
      </c>
    </row>
    <row r="136" spans="1:16" x14ac:dyDescent="0.2">
      <c r="A136" s="19" t="s">
        <v>49</v>
      </c>
      <c r="B136" s="24" t="s">
        <v>334</v>
      </c>
      <c r="C136" s="24" t="s">
        <v>335</v>
      </c>
      <c r="D136" s="19" t="s">
        <v>51</v>
      </c>
      <c r="E136" s="25" t="s">
        <v>336</v>
      </c>
      <c r="F136" s="26" t="s">
        <v>183</v>
      </c>
      <c r="G136" s="27">
        <v>49.94</v>
      </c>
      <c r="H136" s="28">
        <v>0</v>
      </c>
      <c r="I136" s="28">
        <f>ROUND(ROUND(H136,2)*ROUND(G136,3),2)</f>
        <v>0</v>
      </c>
      <c r="J136" s="26" t="s">
        <v>62</v>
      </c>
      <c r="O136">
        <f>(I136*21)/100</f>
        <v>0</v>
      </c>
      <c r="P136" t="s">
        <v>27</v>
      </c>
    </row>
    <row r="137" spans="1:16" x14ac:dyDescent="0.2">
      <c r="A137" s="29" t="s">
        <v>54</v>
      </c>
      <c r="E137" s="30" t="s">
        <v>337</v>
      </c>
    </row>
    <row r="138" spans="1:16" x14ac:dyDescent="0.2">
      <c r="A138" s="33" t="s">
        <v>56</v>
      </c>
      <c r="E138" s="32" t="s">
        <v>338</v>
      </c>
    </row>
    <row r="139" spans="1:16" x14ac:dyDescent="0.2">
      <c r="A139" s="19" t="s">
        <v>49</v>
      </c>
      <c r="B139" s="24" t="s">
        <v>339</v>
      </c>
      <c r="C139" s="24" t="s">
        <v>340</v>
      </c>
      <c r="D139" s="19" t="s">
        <v>51</v>
      </c>
      <c r="E139" s="25" t="s">
        <v>341</v>
      </c>
      <c r="F139" s="26" t="s">
        <v>212</v>
      </c>
      <c r="G139" s="27">
        <v>37.087000000000003</v>
      </c>
      <c r="H139" s="28">
        <v>0</v>
      </c>
      <c r="I139" s="28">
        <f>ROUND(ROUND(H139,2)*ROUND(G139,3),2)</f>
        <v>0</v>
      </c>
      <c r="J139" s="26" t="s">
        <v>62</v>
      </c>
      <c r="O139">
        <f>(I139*21)/100</f>
        <v>0</v>
      </c>
      <c r="P139" t="s">
        <v>27</v>
      </c>
    </row>
    <row r="140" spans="1:16" x14ac:dyDescent="0.2">
      <c r="A140" s="29" t="s">
        <v>54</v>
      </c>
      <c r="E140" s="30" t="s">
        <v>342</v>
      </c>
    </row>
    <row r="141" spans="1:16" ht="114.75" x14ac:dyDescent="0.2">
      <c r="A141" s="33" t="s">
        <v>56</v>
      </c>
      <c r="E141" s="32" t="s">
        <v>343</v>
      </c>
    </row>
    <row r="142" spans="1:16" x14ac:dyDescent="0.2">
      <c r="A142" s="19" t="s">
        <v>49</v>
      </c>
      <c r="B142" s="24" t="s">
        <v>344</v>
      </c>
      <c r="C142" s="24" t="s">
        <v>345</v>
      </c>
      <c r="D142" s="19" t="s">
        <v>51</v>
      </c>
      <c r="E142" s="25" t="s">
        <v>346</v>
      </c>
      <c r="F142" s="26" t="s">
        <v>183</v>
      </c>
      <c r="G142" s="27">
        <v>5.9340000000000002</v>
      </c>
      <c r="H142" s="28">
        <v>0</v>
      </c>
      <c r="I142" s="28">
        <f>ROUND(ROUND(H142,2)*ROUND(G142,3),2)</f>
        <v>0</v>
      </c>
      <c r="J142" s="26" t="s">
        <v>62</v>
      </c>
      <c r="O142">
        <f>(I142*21)/100</f>
        <v>0</v>
      </c>
      <c r="P142" t="s">
        <v>27</v>
      </c>
    </row>
    <row r="143" spans="1:16" x14ac:dyDescent="0.2">
      <c r="A143" s="29" t="s">
        <v>54</v>
      </c>
      <c r="E143" s="30" t="s">
        <v>347</v>
      </c>
    </row>
    <row r="144" spans="1:16" x14ac:dyDescent="0.2">
      <c r="A144" s="33" t="s">
        <v>56</v>
      </c>
      <c r="E144" s="32" t="s">
        <v>348</v>
      </c>
    </row>
    <row r="145" spans="1:18" x14ac:dyDescent="0.2">
      <c r="A145" s="19" t="s">
        <v>49</v>
      </c>
      <c r="B145" s="24" t="s">
        <v>349</v>
      </c>
      <c r="C145" s="24" t="s">
        <v>350</v>
      </c>
      <c r="D145" s="19" t="s">
        <v>51</v>
      </c>
      <c r="E145" s="25" t="s">
        <v>351</v>
      </c>
      <c r="F145" s="26" t="s">
        <v>212</v>
      </c>
      <c r="G145" s="27">
        <v>65.14</v>
      </c>
      <c r="H145" s="28">
        <v>0</v>
      </c>
      <c r="I145" s="28">
        <f>ROUND(ROUND(H145,2)*ROUND(G145,3),2)</f>
        <v>0</v>
      </c>
      <c r="J145" s="26"/>
      <c r="O145">
        <f>(I145*21)/100</f>
        <v>0</v>
      </c>
      <c r="P145" t="s">
        <v>27</v>
      </c>
    </row>
    <row r="146" spans="1:18" ht="38.25" x14ac:dyDescent="0.2">
      <c r="A146" s="29" t="s">
        <v>54</v>
      </c>
      <c r="E146" s="30" t="s">
        <v>352</v>
      </c>
    </row>
    <row r="147" spans="1:18" x14ac:dyDescent="0.2">
      <c r="A147" s="33" t="s">
        <v>56</v>
      </c>
      <c r="E147" s="32" t="s">
        <v>353</v>
      </c>
    </row>
    <row r="148" spans="1:18" x14ac:dyDescent="0.2">
      <c r="A148" s="19" t="s">
        <v>49</v>
      </c>
      <c r="B148" s="24" t="s">
        <v>354</v>
      </c>
      <c r="C148" s="24" t="s">
        <v>355</v>
      </c>
      <c r="D148" s="19" t="s">
        <v>51</v>
      </c>
      <c r="E148" s="25" t="s">
        <v>356</v>
      </c>
      <c r="F148" s="26" t="s">
        <v>183</v>
      </c>
      <c r="G148" s="27">
        <v>7.8170000000000002</v>
      </c>
      <c r="H148" s="28">
        <v>0</v>
      </c>
      <c r="I148" s="28">
        <f>ROUND(ROUND(H148,2)*ROUND(G148,3),2)</f>
        <v>0</v>
      </c>
      <c r="J148" s="26" t="s">
        <v>62</v>
      </c>
      <c r="O148">
        <f>(I148*21)/100</f>
        <v>0</v>
      </c>
      <c r="P148" t="s">
        <v>27</v>
      </c>
    </row>
    <row r="149" spans="1:18" x14ac:dyDescent="0.2">
      <c r="A149" s="29" t="s">
        <v>54</v>
      </c>
      <c r="E149" s="30" t="s">
        <v>357</v>
      </c>
    </row>
    <row r="150" spans="1:18" x14ac:dyDescent="0.2">
      <c r="A150" s="31" t="s">
        <v>56</v>
      </c>
      <c r="E150" s="32" t="s">
        <v>358</v>
      </c>
    </row>
    <row r="151" spans="1:18" ht="12.75" customHeight="1" x14ac:dyDescent="0.2">
      <c r="A151" s="6" t="s">
        <v>47</v>
      </c>
      <c r="B151" s="6"/>
      <c r="C151" s="35" t="s">
        <v>35</v>
      </c>
      <c r="D151" s="6"/>
      <c r="E151" s="22" t="s">
        <v>359</v>
      </c>
      <c r="F151" s="6"/>
      <c r="G151" s="6"/>
      <c r="H151" s="6"/>
      <c r="I151" s="36">
        <f>0+Q151</f>
        <v>0</v>
      </c>
      <c r="J151" s="6"/>
      <c r="O151">
        <f>0+R151</f>
        <v>0</v>
      </c>
      <c r="Q151">
        <f>0+I152+I155+I158+I161+I164+I167+I170+I173+I176+I179</f>
        <v>0</v>
      </c>
      <c r="R151">
        <f>0+O152+O155+O158+O161+O164+O167+O170+O173+O176+O179</f>
        <v>0</v>
      </c>
    </row>
    <row r="152" spans="1:18" x14ac:dyDescent="0.2">
      <c r="A152" s="19" t="s">
        <v>49</v>
      </c>
      <c r="B152" s="24" t="s">
        <v>360</v>
      </c>
      <c r="C152" s="24" t="s">
        <v>361</v>
      </c>
      <c r="D152" s="19" t="s">
        <v>51</v>
      </c>
      <c r="E152" s="25" t="s">
        <v>362</v>
      </c>
      <c r="F152" s="26" t="s">
        <v>212</v>
      </c>
      <c r="G152" s="27">
        <v>11.28</v>
      </c>
      <c r="H152" s="28">
        <v>0</v>
      </c>
      <c r="I152" s="28">
        <f>ROUND(ROUND(H152,2)*ROUND(G152,3),2)</f>
        <v>0</v>
      </c>
      <c r="J152" s="26" t="s">
        <v>62</v>
      </c>
      <c r="O152">
        <f>(I152*21)/100</f>
        <v>0</v>
      </c>
      <c r="P152" t="s">
        <v>27</v>
      </c>
    </row>
    <row r="153" spans="1:18" x14ac:dyDescent="0.2">
      <c r="A153" s="29" t="s">
        <v>54</v>
      </c>
      <c r="E153" s="30" t="s">
        <v>363</v>
      </c>
    </row>
    <row r="154" spans="1:18" x14ac:dyDescent="0.2">
      <c r="A154" s="33" t="s">
        <v>56</v>
      </c>
      <c r="E154" s="32" t="s">
        <v>364</v>
      </c>
    </row>
    <row r="155" spans="1:18" x14ac:dyDescent="0.2">
      <c r="A155" s="19" t="s">
        <v>49</v>
      </c>
      <c r="B155" s="24" t="s">
        <v>365</v>
      </c>
      <c r="C155" s="24" t="s">
        <v>366</v>
      </c>
      <c r="D155" s="19" t="s">
        <v>51</v>
      </c>
      <c r="E155" s="25" t="s">
        <v>367</v>
      </c>
      <c r="F155" s="26" t="s">
        <v>183</v>
      </c>
      <c r="G155" s="27">
        <v>1.6919999999999999</v>
      </c>
      <c r="H155" s="28">
        <v>0</v>
      </c>
      <c r="I155" s="28">
        <f>ROUND(ROUND(H155,2)*ROUND(G155,3),2)</f>
        <v>0</v>
      </c>
      <c r="J155" s="26" t="s">
        <v>62</v>
      </c>
      <c r="O155">
        <f>(I155*21)/100</f>
        <v>0</v>
      </c>
      <c r="P155" t="s">
        <v>27</v>
      </c>
    </row>
    <row r="156" spans="1:18" x14ac:dyDescent="0.2">
      <c r="A156" s="29" t="s">
        <v>54</v>
      </c>
      <c r="E156" s="30" t="s">
        <v>368</v>
      </c>
    </row>
    <row r="157" spans="1:18" x14ac:dyDescent="0.2">
      <c r="A157" s="33" t="s">
        <v>56</v>
      </c>
      <c r="E157" s="32" t="s">
        <v>369</v>
      </c>
    </row>
    <row r="158" spans="1:18" x14ac:dyDescent="0.2">
      <c r="A158" s="19" t="s">
        <v>49</v>
      </c>
      <c r="B158" s="24" t="s">
        <v>370</v>
      </c>
      <c r="C158" s="24" t="s">
        <v>371</v>
      </c>
      <c r="D158" s="19" t="s">
        <v>51</v>
      </c>
      <c r="E158" s="25" t="s">
        <v>372</v>
      </c>
      <c r="F158" s="26" t="s">
        <v>121</v>
      </c>
      <c r="G158" s="27">
        <v>26</v>
      </c>
      <c r="H158" s="28">
        <v>0</v>
      </c>
      <c r="I158" s="28">
        <f>ROUND(ROUND(H158,2)*ROUND(G158,3),2)</f>
        <v>0</v>
      </c>
      <c r="J158" s="26" t="s">
        <v>62</v>
      </c>
      <c r="O158">
        <f>(I158*21)/100</f>
        <v>0</v>
      </c>
      <c r="P158" t="s">
        <v>27</v>
      </c>
    </row>
    <row r="159" spans="1:18" x14ac:dyDescent="0.2">
      <c r="A159" s="29" t="s">
        <v>54</v>
      </c>
      <c r="E159" s="30" t="s">
        <v>373</v>
      </c>
    </row>
    <row r="160" spans="1:18" x14ac:dyDescent="0.2">
      <c r="A160" s="33" t="s">
        <v>56</v>
      </c>
      <c r="E160" s="32" t="s">
        <v>374</v>
      </c>
    </row>
    <row r="161" spans="1:16" x14ac:dyDescent="0.2">
      <c r="A161" s="19" t="s">
        <v>49</v>
      </c>
      <c r="B161" s="24" t="s">
        <v>375</v>
      </c>
      <c r="C161" s="24" t="s">
        <v>376</v>
      </c>
      <c r="D161" s="19" t="s">
        <v>51</v>
      </c>
      <c r="E161" s="25" t="s">
        <v>377</v>
      </c>
      <c r="F161" s="26" t="s">
        <v>183</v>
      </c>
      <c r="G161" s="27">
        <v>28.006</v>
      </c>
      <c r="H161" s="28">
        <v>0</v>
      </c>
      <c r="I161" s="28">
        <f>ROUND(ROUND(H161,2)*ROUND(G161,3),2)</f>
        <v>0</v>
      </c>
      <c r="J161" s="26" t="s">
        <v>62</v>
      </c>
      <c r="O161">
        <f>(I161*21)/100</f>
        <v>0</v>
      </c>
      <c r="P161" t="s">
        <v>27</v>
      </c>
    </row>
    <row r="162" spans="1:16" ht="25.5" x14ac:dyDescent="0.2">
      <c r="A162" s="29" t="s">
        <v>54</v>
      </c>
      <c r="E162" s="30" t="s">
        <v>378</v>
      </c>
    </row>
    <row r="163" spans="1:16" ht="38.25" x14ac:dyDescent="0.2">
      <c r="A163" s="33" t="s">
        <v>56</v>
      </c>
      <c r="E163" s="32" t="s">
        <v>379</v>
      </c>
    </row>
    <row r="164" spans="1:16" x14ac:dyDescent="0.2">
      <c r="A164" s="19" t="s">
        <v>49</v>
      </c>
      <c r="B164" s="24" t="s">
        <v>380</v>
      </c>
      <c r="C164" s="24" t="s">
        <v>381</v>
      </c>
      <c r="D164" s="19" t="s">
        <v>51</v>
      </c>
      <c r="E164" s="25" t="s">
        <v>382</v>
      </c>
      <c r="F164" s="26" t="s">
        <v>212</v>
      </c>
      <c r="G164" s="27">
        <v>8.0030000000000001</v>
      </c>
      <c r="H164" s="28">
        <v>0</v>
      </c>
      <c r="I164" s="28">
        <f>ROUND(ROUND(H164,2)*ROUND(G164,3),2)</f>
        <v>0</v>
      </c>
      <c r="J164" s="26" t="s">
        <v>62</v>
      </c>
      <c r="O164">
        <f>(I164*21)/100</f>
        <v>0</v>
      </c>
      <c r="P164" t="s">
        <v>27</v>
      </c>
    </row>
    <row r="165" spans="1:16" x14ac:dyDescent="0.2">
      <c r="A165" s="29" t="s">
        <v>54</v>
      </c>
      <c r="E165" s="30" t="s">
        <v>383</v>
      </c>
    </row>
    <row r="166" spans="1:16" ht="38.25" x14ac:dyDescent="0.2">
      <c r="A166" s="33" t="s">
        <v>56</v>
      </c>
      <c r="E166" s="32" t="s">
        <v>384</v>
      </c>
    </row>
    <row r="167" spans="1:16" x14ac:dyDescent="0.2">
      <c r="A167" s="19" t="s">
        <v>49</v>
      </c>
      <c r="B167" s="24" t="s">
        <v>385</v>
      </c>
      <c r="C167" s="24" t="s">
        <v>386</v>
      </c>
      <c r="D167" s="19" t="s">
        <v>51</v>
      </c>
      <c r="E167" s="25" t="s">
        <v>387</v>
      </c>
      <c r="F167" s="26" t="s">
        <v>212</v>
      </c>
      <c r="G167" s="27">
        <v>13</v>
      </c>
      <c r="H167" s="28">
        <v>0</v>
      </c>
      <c r="I167" s="28">
        <f>ROUND(ROUND(H167,2)*ROUND(G167,3),2)</f>
        <v>0</v>
      </c>
      <c r="J167" s="26" t="s">
        <v>62</v>
      </c>
      <c r="O167">
        <f>(I167*21)/100</f>
        <v>0</v>
      </c>
      <c r="P167" t="s">
        <v>27</v>
      </c>
    </row>
    <row r="168" spans="1:16" x14ac:dyDescent="0.2">
      <c r="A168" s="29" t="s">
        <v>54</v>
      </c>
      <c r="E168" s="30" t="s">
        <v>388</v>
      </c>
    </row>
    <row r="169" spans="1:16" ht="63.75" x14ac:dyDescent="0.2">
      <c r="A169" s="33" t="s">
        <v>56</v>
      </c>
      <c r="E169" s="32" t="s">
        <v>389</v>
      </c>
    </row>
    <row r="170" spans="1:16" x14ac:dyDescent="0.2">
      <c r="A170" s="19" t="s">
        <v>49</v>
      </c>
      <c r="B170" s="24" t="s">
        <v>390</v>
      </c>
      <c r="C170" s="24" t="s">
        <v>391</v>
      </c>
      <c r="D170" s="19" t="s">
        <v>51</v>
      </c>
      <c r="E170" s="25" t="s">
        <v>392</v>
      </c>
      <c r="F170" s="26" t="s">
        <v>212</v>
      </c>
      <c r="G170" s="27">
        <v>142.303</v>
      </c>
      <c r="H170" s="28">
        <v>0</v>
      </c>
      <c r="I170" s="28">
        <f>ROUND(ROUND(H170,2)*ROUND(G170,3),2)</f>
        <v>0</v>
      </c>
      <c r="J170" s="26" t="s">
        <v>62</v>
      </c>
      <c r="O170">
        <f>(I170*21)/100</f>
        <v>0</v>
      </c>
      <c r="P170" t="s">
        <v>27</v>
      </c>
    </row>
    <row r="171" spans="1:16" x14ac:dyDescent="0.2">
      <c r="A171" s="29" t="s">
        <v>54</v>
      </c>
      <c r="E171" s="30" t="s">
        <v>51</v>
      </c>
    </row>
    <row r="172" spans="1:16" ht="25.5" x14ac:dyDescent="0.2">
      <c r="A172" s="33" t="s">
        <v>56</v>
      </c>
      <c r="E172" s="32" t="s">
        <v>393</v>
      </c>
    </row>
    <row r="173" spans="1:16" x14ac:dyDescent="0.2">
      <c r="A173" s="19" t="s">
        <v>49</v>
      </c>
      <c r="B173" s="24" t="s">
        <v>394</v>
      </c>
      <c r="C173" s="24" t="s">
        <v>395</v>
      </c>
      <c r="D173" s="19" t="s">
        <v>51</v>
      </c>
      <c r="E173" s="25" t="s">
        <v>396</v>
      </c>
      <c r="F173" s="26" t="s">
        <v>183</v>
      </c>
      <c r="G173" s="27">
        <v>21.344999999999999</v>
      </c>
      <c r="H173" s="28">
        <v>0</v>
      </c>
      <c r="I173" s="28">
        <f>ROUND(ROUND(H173,2)*ROUND(G173,3),2)</f>
        <v>0</v>
      </c>
      <c r="J173" s="26" t="s">
        <v>62</v>
      </c>
      <c r="O173">
        <f>(I173*21)/100</f>
        <v>0</v>
      </c>
      <c r="P173" t="s">
        <v>27</v>
      </c>
    </row>
    <row r="174" spans="1:16" x14ac:dyDescent="0.2">
      <c r="A174" s="29" t="s">
        <v>54</v>
      </c>
      <c r="E174" s="30" t="s">
        <v>368</v>
      </c>
    </row>
    <row r="175" spans="1:16" x14ac:dyDescent="0.2">
      <c r="A175" s="33" t="s">
        <v>56</v>
      </c>
      <c r="E175" s="32" t="s">
        <v>397</v>
      </c>
    </row>
    <row r="176" spans="1:16" x14ac:dyDescent="0.2">
      <c r="A176" s="19" t="s">
        <v>49</v>
      </c>
      <c r="B176" s="24" t="s">
        <v>398</v>
      </c>
      <c r="C176" s="24" t="s">
        <v>399</v>
      </c>
      <c r="D176" s="19" t="s">
        <v>51</v>
      </c>
      <c r="E176" s="25" t="s">
        <v>400</v>
      </c>
      <c r="F176" s="26" t="s">
        <v>212</v>
      </c>
      <c r="G176" s="27">
        <v>45.2</v>
      </c>
      <c r="H176" s="28">
        <v>0</v>
      </c>
      <c r="I176" s="28">
        <f>ROUND(ROUND(H176,2)*ROUND(G176,3),2)</f>
        <v>0</v>
      </c>
      <c r="J176" s="26" t="s">
        <v>62</v>
      </c>
      <c r="O176">
        <f>(I176*21)/100</f>
        <v>0</v>
      </c>
      <c r="P176" t="s">
        <v>27</v>
      </c>
    </row>
    <row r="177" spans="1:18" x14ac:dyDescent="0.2">
      <c r="A177" s="29" t="s">
        <v>54</v>
      </c>
      <c r="E177" s="30" t="s">
        <v>51</v>
      </c>
    </row>
    <row r="178" spans="1:18" x14ac:dyDescent="0.2">
      <c r="A178" s="33" t="s">
        <v>56</v>
      </c>
      <c r="E178" s="32" t="s">
        <v>401</v>
      </c>
    </row>
    <row r="179" spans="1:18" x14ac:dyDescent="0.2">
      <c r="A179" s="19" t="s">
        <v>49</v>
      </c>
      <c r="B179" s="24" t="s">
        <v>402</v>
      </c>
      <c r="C179" s="24" t="s">
        <v>403</v>
      </c>
      <c r="D179" s="19" t="s">
        <v>51</v>
      </c>
      <c r="E179" s="25" t="s">
        <v>404</v>
      </c>
      <c r="F179" s="26" t="s">
        <v>177</v>
      </c>
      <c r="G179" s="27">
        <v>10</v>
      </c>
      <c r="H179" s="28">
        <v>0</v>
      </c>
      <c r="I179" s="28">
        <f>ROUND(ROUND(H179,2)*ROUND(G179,3),2)</f>
        <v>0</v>
      </c>
      <c r="J179" s="26" t="s">
        <v>62</v>
      </c>
      <c r="O179">
        <f>(I179*21)/100</f>
        <v>0</v>
      </c>
      <c r="P179" t="s">
        <v>27</v>
      </c>
    </row>
    <row r="180" spans="1:18" ht="51" x14ac:dyDescent="0.2">
      <c r="A180" s="29" t="s">
        <v>54</v>
      </c>
      <c r="E180" s="30" t="s">
        <v>405</v>
      </c>
    </row>
    <row r="181" spans="1:18" x14ac:dyDescent="0.2">
      <c r="A181" s="31" t="s">
        <v>56</v>
      </c>
      <c r="E181" s="32" t="s">
        <v>406</v>
      </c>
    </row>
    <row r="182" spans="1:18" ht="12.75" customHeight="1" x14ac:dyDescent="0.2">
      <c r="A182" s="6" t="s">
        <v>47</v>
      </c>
      <c r="B182" s="6"/>
      <c r="C182" s="35" t="s">
        <v>37</v>
      </c>
      <c r="D182" s="6"/>
      <c r="E182" s="22" t="s">
        <v>174</v>
      </c>
      <c r="F182" s="6"/>
      <c r="G182" s="6"/>
      <c r="H182" s="6"/>
      <c r="I182" s="36">
        <f>0+Q182</f>
        <v>0</v>
      </c>
      <c r="J182" s="6"/>
      <c r="O182">
        <f>0+R182</f>
        <v>0</v>
      </c>
      <c r="Q182">
        <f>0+I183+I186+I189+I192+I195+I198+I201+I204+I207+I210+I213+I216</f>
        <v>0</v>
      </c>
      <c r="R182">
        <f>0+O183+O186+O189+O192+O195+O198+O201+O204+O207+O210+O213+O216</f>
        <v>0</v>
      </c>
    </row>
    <row r="183" spans="1:18" x14ac:dyDescent="0.2">
      <c r="A183" s="19" t="s">
        <v>49</v>
      </c>
      <c r="B183" s="24" t="s">
        <v>407</v>
      </c>
      <c r="C183" s="24" t="s">
        <v>408</v>
      </c>
      <c r="D183" s="19" t="s">
        <v>51</v>
      </c>
      <c r="E183" s="25" t="s">
        <v>409</v>
      </c>
      <c r="F183" s="26" t="s">
        <v>177</v>
      </c>
      <c r="G183" s="27">
        <v>80</v>
      </c>
      <c r="H183" s="28">
        <v>0</v>
      </c>
      <c r="I183" s="28">
        <f>ROUND(ROUND(H183,2)*ROUND(G183,3),2)</f>
        <v>0</v>
      </c>
      <c r="J183" s="26" t="s">
        <v>62</v>
      </c>
      <c r="O183">
        <f>(I183*21)/100</f>
        <v>0</v>
      </c>
      <c r="P183" t="s">
        <v>27</v>
      </c>
    </row>
    <row r="184" spans="1:18" x14ac:dyDescent="0.2">
      <c r="A184" s="29" t="s">
        <v>54</v>
      </c>
      <c r="E184" s="30" t="s">
        <v>410</v>
      </c>
    </row>
    <row r="185" spans="1:18" x14ac:dyDescent="0.2">
      <c r="A185" s="33" t="s">
        <v>56</v>
      </c>
      <c r="E185" s="32" t="s">
        <v>411</v>
      </c>
    </row>
    <row r="186" spans="1:18" x14ac:dyDescent="0.2">
      <c r="A186" s="19" t="s">
        <v>49</v>
      </c>
      <c r="B186" s="24" t="s">
        <v>412</v>
      </c>
      <c r="C186" s="24" t="s">
        <v>413</v>
      </c>
      <c r="D186" s="19" t="s">
        <v>51</v>
      </c>
      <c r="E186" s="25" t="s">
        <v>414</v>
      </c>
      <c r="F186" s="26" t="s">
        <v>177</v>
      </c>
      <c r="G186" s="27">
        <v>250.50299999999999</v>
      </c>
      <c r="H186" s="28">
        <v>0</v>
      </c>
      <c r="I186" s="28">
        <f>ROUND(ROUND(H186,2)*ROUND(G186,3),2)</f>
        <v>0</v>
      </c>
      <c r="J186" s="26" t="s">
        <v>62</v>
      </c>
      <c r="O186">
        <f>(I186*21)/100</f>
        <v>0</v>
      </c>
      <c r="P186" t="s">
        <v>27</v>
      </c>
    </row>
    <row r="187" spans="1:18" x14ac:dyDescent="0.2">
      <c r="A187" s="29" t="s">
        <v>54</v>
      </c>
      <c r="E187" s="30" t="s">
        <v>415</v>
      </c>
    </row>
    <row r="188" spans="1:18" x14ac:dyDescent="0.2">
      <c r="A188" s="33" t="s">
        <v>56</v>
      </c>
      <c r="E188" s="32" t="s">
        <v>416</v>
      </c>
    </row>
    <row r="189" spans="1:18" x14ac:dyDescent="0.2">
      <c r="A189" s="19" t="s">
        <v>49</v>
      </c>
      <c r="B189" s="24" t="s">
        <v>417</v>
      </c>
      <c r="C189" s="24" t="s">
        <v>418</v>
      </c>
      <c r="D189" s="19" t="s">
        <v>51</v>
      </c>
      <c r="E189" s="25" t="s">
        <v>419</v>
      </c>
      <c r="F189" s="26" t="s">
        <v>177</v>
      </c>
      <c r="G189" s="27">
        <v>92</v>
      </c>
      <c r="H189" s="28">
        <v>0</v>
      </c>
      <c r="I189" s="28">
        <f>ROUND(ROUND(H189,2)*ROUND(G189,3),2)</f>
        <v>0</v>
      </c>
      <c r="J189" s="26" t="s">
        <v>62</v>
      </c>
      <c r="O189">
        <f>(I189*21)/100</f>
        <v>0</v>
      </c>
      <c r="P189" t="s">
        <v>27</v>
      </c>
    </row>
    <row r="190" spans="1:18" x14ac:dyDescent="0.2">
      <c r="A190" s="29" t="s">
        <v>54</v>
      </c>
      <c r="E190" s="30" t="s">
        <v>420</v>
      </c>
    </row>
    <row r="191" spans="1:18" x14ac:dyDescent="0.2">
      <c r="A191" s="33" t="s">
        <v>56</v>
      </c>
      <c r="E191" s="32" t="s">
        <v>421</v>
      </c>
    </row>
    <row r="192" spans="1:18" x14ac:dyDescent="0.2">
      <c r="A192" s="19" t="s">
        <v>49</v>
      </c>
      <c r="B192" s="24" t="s">
        <v>422</v>
      </c>
      <c r="C192" s="24" t="s">
        <v>423</v>
      </c>
      <c r="D192" s="19" t="s">
        <v>51</v>
      </c>
      <c r="E192" s="25" t="s">
        <v>424</v>
      </c>
      <c r="F192" s="26" t="s">
        <v>177</v>
      </c>
      <c r="G192" s="27">
        <v>17853.5</v>
      </c>
      <c r="H192" s="28">
        <v>0</v>
      </c>
      <c r="I192" s="28">
        <f>ROUND(ROUND(H192,2)*ROUND(G192,3),2)</f>
        <v>0</v>
      </c>
      <c r="J192" s="26" t="s">
        <v>62</v>
      </c>
      <c r="O192">
        <f>(I192*21)/100</f>
        <v>0</v>
      </c>
      <c r="P192" t="s">
        <v>27</v>
      </c>
    </row>
    <row r="193" spans="1:16" x14ac:dyDescent="0.2">
      <c r="A193" s="29" t="s">
        <v>54</v>
      </c>
      <c r="E193" s="30" t="s">
        <v>425</v>
      </c>
    </row>
    <row r="194" spans="1:16" ht="63.75" x14ac:dyDescent="0.2">
      <c r="A194" s="33" t="s">
        <v>56</v>
      </c>
      <c r="E194" s="32" t="s">
        <v>426</v>
      </c>
    </row>
    <row r="195" spans="1:16" x14ac:dyDescent="0.2">
      <c r="A195" s="19" t="s">
        <v>49</v>
      </c>
      <c r="B195" s="24" t="s">
        <v>427</v>
      </c>
      <c r="C195" s="24" t="s">
        <v>428</v>
      </c>
      <c r="D195" s="19" t="s">
        <v>51</v>
      </c>
      <c r="E195" s="25" t="s">
        <v>429</v>
      </c>
      <c r="F195" s="26" t="s">
        <v>177</v>
      </c>
      <c r="G195" s="27">
        <v>76</v>
      </c>
      <c r="H195" s="28">
        <v>0</v>
      </c>
      <c r="I195" s="28">
        <f>ROUND(ROUND(H195,2)*ROUND(G195,3),2)</f>
        <v>0</v>
      </c>
      <c r="J195" s="26" t="s">
        <v>62</v>
      </c>
      <c r="O195">
        <f>(I195*21)/100</f>
        <v>0</v>
      </c>
      <c r="P195" t="s">
        <v>27</v>
      </c>
    </row>
    <row r="196" spans="1:16" x14ac:dyDescent="0.2">
      <c r="A196" s="29" t="s">
        <v>54</v>
      </c>
      <c r="E196" s="30" t="s">
        <v>430</v>
      </c>
    </row>
    <row r="197" spans="1:16" x14ac:dyDescent="0.2">
      <c r="A197" s="33" t="s">
        <v>56</v>
      </c>
      <c r="E197" s="32" t="s">
        <v>431</v>
      </c>
    </row>
    <row r="198" spans="1:16" x14ac:dyDescent="0.2">
      <c r="A198" s="19" t="s">
        <v>49</v>
      </c>
      <c r="B198" s="24" t="s">
        <v>432</v>
      </c>
      <c r="C198" s="24" t="s">
        <v>433</v>
      </c>
      <c r="D198" s="19" t="s">
        <v>51</v>
      </c>
      <c r="E198" s="25" t="s">
        <v>434</v>
      </c>
      <c r="F198" s="26" t="s">
        <v>177</v>
      </c>
      <c r="G198" s="27">
        <v>76</v>
      </c>
      <c r="H198" s="28">
        <v>0</v>
      </c>
      <c r="I198" s="28">
        <f>ROUND(ROUND(H198,2)*ROUND(G198,3),2)</f>
        <v>0</v>
      </c>
      <c r="J198" s="26" t="s">
        <v>62</v>
      </c>
      <c r="O198">
        <f>(I198*21)/100</f>
        <v>0</v>
      </c>
      <c r="P198" t="s">
        <v>27</v>
      </c>
    </row>
    <row r="199" spans="1:16" x14ac:dyDescent="0.2">
      <c r="A199" s="29" t="s">
        <v>54</v>
      </c>
      <c r="E199" s="30" t="s">
        <v>435</v>
      </c>
    </row>
    <row r="200" spans="1:16" x14ac:dyDescent="0.2">
      <c r="A200" s="33" t="s">
        <v>56</v>
      </c>
      <c r="E200" s="32" t="s">
        <v>431</v>
      </c>
    </row>
    <row r="201" spans="1:16" x14ac:dyDescent="0.2">
      <c r="A201" s="19" t="s">
        <v>49</v>
      </c>
      <c r="B201" s="24" t="s">
        <v>436</v>
      </c>
      <c r="C201" s="24" t="s">
        <v>437</v>
      </c>
      <c r="D201" s="19" t="s">
        <v>51</v>
      </c>
      <c r="E201" s="25" t="s">
        <v>438</v>
      </c>
      <c r="F201" s="26" t="s">
        <v>177</v>
      </c>
      <c r="G201" s="27">
        <v>17606</v>
      </c>
      <c r="H201" s="28">
        <v>0</v>
      </c>
      <c r="I201" s="28">
        <f>ROUND(ROUND(H201,2)*ROUND(G201,3),2)</f>
        <v>0</v>
      </c>
      <c r="J201" s="26" t="s">
        <v>62</v>
      </c>
      <c r="O201">
        <f>(I201*21)/100</f>
        <v>0</v>
      </c>
      <c r="P201" t="s">
        <v>27</v>
      </c>
    </row>
    <row r="202" spans="1:16" x14ac:dyDescent="0.2">
      <c r="A202" s="29" t="s">
        <v>54</v>
      </c>
      <c r="E202" s="30" t="s">
        <v>439</v>
      </c>
    </row>
    <row r="203" spans="1:16" ht="63.75" x14ac:dyDescent="0.2">
      <c r="A203" s="33" t="s">
        <v>56</v>
      </c>
      <c r="E203" s="32" t="s">
        <v>440</v>
      </c>
    </row>
    <row r="204" spans="1:16" x14ac:dyDescent="0.2">
      <c r="A204" s="19" t="s">
        <v>49</v>
      </c>
      <c r="B204" s="24" t="s">
        <v>441</v>
      </c>
      <c r="C204" s="24" t="s">
        <v>442</v>
      </c>
      <c r="D204" s="19" t="s">
        <v>51</v>
      </c>
      <c r="E204" s="25" t="s">
        <v>443</v>
      </c>
      <c r="F204" s="26" t="s">
        <v>177</v>
      </c>
      <c r="G204" s="27">
        <v>162</v>
      </c>
      <c r="H204" s="28">
        <v>0</v>
      </c>
      <c r="I204" s="28">
        <f>ROUND(ROUND(H204,2)*ROUND(G204,3),2)</f>
        <v>0</v>
      </c>
      <c r="J204" s="26" t="s">
        <v>62</v>
      </c>
      <c r="O204">
        <f>(I204*21)/100</f>
        <v>0</v>
      </c>
      <c r="P204" t="s">
        <v>27</v>
      </c>
    </row>
    <row r="205" spans="1:16" x14ac:dyDescent="0.2">
      <c r="A205" s="29" t="s">
        <v>54</v>
      </c>
      <c r="E205" s="30" t="s">
        <v>444</v>
      </c>
    </row>
    <row r="206" spans="1:16" x14ac:dyDescent="0.2">
      <c r="A206" s="33" t="s">
        <v>56</v>
      </c>
      <c r="E206" s="32" t="s">
        <v>445</v>
      </c>
    </row>
    <row r="207" spans="1:16" x14ac:dyDescent="0.2">
      <c r="A207" s="19" t="s">
        <v>49</v>
      </c>
      <c r="B207" s="24" t="s">
        <v>446</v>
      </c>
      <c r="C207" s="24" t="s">
        <v>447</v>
      </c>
      <c r="D207" s="19" t="s">
        <v>51</v>
      </c>
      <c r="E207" s="25" t="s">
        <v>448</v>
      </c>
      <c r="F207" s="26" t="s">
        <v>177</v>
      </c>
      <c r="G207" s="27">
        <v>1603.6</v>
      </c>
      <c r="H207" s="28">
        <v>0</v>
      </c>
      <c r="I207" s="28">
        <f>ROUND(ROUND(H207,2)*ROUND(G207,3),2)</f>
        <v>0</v>
      </c>
      <c r="J207" s="26" t="s">
        <v>62</v>
      </c>
      <c r="O207">
        <f>(I207*21)/100</f>
        <v>0</v>
      </c>
      <c r="P207" t="s">
        <v>27</v>
      </c>
    </row>
    <row r="208" spans="1:16" x14ac:dyDescent="0.2">
      <c r="A208" s="29" t="s">
        <v>54</v>
      </c>
      <c r="E208" s="30" t="s">
        <v>51</v>
      </c>
    </row>
    <row r="209" spans="1:18" ht="38.25" x14ac:dyDescent="0.2">
      <c r="A209" s="33" t="s">
        <v>56</v>
      </c>
      <c r="E209" s="32" t="s">
        <v>449</v>
      </c>
    </row>
    <row r="210" spans="1:18" x14ac:dyDescent="0.2">
      <c r="A210" s="19" t="s">
        <v>49</v>
      </c>
      <c r="B210" s="24" t="s">
        <v>450</v>
      </c>
      <c r="C210" s="24" t="s">
        <v>451</v>
      </c>
      <c r="D210" s="19" t="s">
        <v>51</v>
      </c>
      <c r="E210" s="25" t="s">
        <v>452</v>
      </c>
      <c r="F210" s="26" t="s">
        <v>177</v>
      </c>
      <c r="G210" s="27">
        <v>19164</v>
      </c>
      <c r="H210" s="28">
        <v>0</v>
      </c>
      <c r="I210" s="28">
        <f>ROUND(ROUND(H210,2)*ROUND(G210,3),2)</f>
        <v>0</v>
      </c>
      <c r="J210" s="26" t="s">
        <v>62</v>
      </c>
      <c r="O210">
        <f>(I210*21)/100</f>
        <v>0</v>
      </c>
      <c r="P210" t="s">
        <v>27</v>
      </c>
    </row>
    <row r="211" spans="1:18" x14ac:dyDescent="0.2">
      <c r="A211" s="29" t="s">
        <v>54</v>
      </c>
      <c r="E211" s="30" t="s">
        <v>453</v>
      </c>
    </row>
    <row r="212" spans="1:18" ht="38.25" x14ac:dyDescent="0.2">
      <c r="A212" s="33" t="s">
        <v>56</v>
      </c>
      <c r="E212" s="32" t="s">
        <v>454</v>
      </c>
    </row>
    <row r="213" spans="1:18" x14ac:dyDescent="0.2">
      <c r="A213" s="19" t="s">
        <v>49</v>
      </c>
      <c r="B213" s="24" t="s">
        <v>455</v>
      </c>
      <c r="C213" s="24" t="s">
        <v>456</v>
      </c>
      <c r="D213" s="19" t="s">
        <v>51</v>
      </c>
      <c r="E213" s="25" t="s">
        <v>457</v>
      </c>
      <c r="F213" s="26" t="s">
        <v>177</v>
      </c>
      <c r="G213" s="27">
        <v>250.50299999999999</v>
      </c>
      <c r="H213" s="28">
        <v>0</v>
      </c>
      <c r="I213" s="28">
        <f>ROUND(ROUND(H213,2)*ROUND(G213,3),2)</f>
        <v>0</v>
      </c>
      <c r="J213" s="26" t="s">
        <v>62</v>
      </c>
      <c r="O213">
        <f>(I213*21)/100</f>
        <v>0</v>
      </c>
      <c r="P213" t="s">
        <v>27</v>
      </c>
    </row>
    <row r="214" spans="1:18" x14ac:dyDescent="0.2">
      <c r="A214" s="29" t="s">
        <v>54</v>
      </c>
      <c r="E214" s="30" t="s">
        <v>458</v>
      </c>
    </row>
    <row r="215" spans="1:18" x14ac:dyDescent="0.2">
      <c r="A215" s="33" t="s">
        <v>56</v>
      </c>
      <c r="E215" s="32" t="s">
        <v>416</v>
      </c>
    </row>
    <row r="216" spans="1:18" x14ac:dyDescent="0.2">
      <c r="A216" s="19" t="s">
        <v>49</v>
      </c>
      <c r="B216" s="24" t="s">
        <v>459</v>
      </c>
      <c r="C216" s="24" t="s">
        <v>460</v>
      </c>
      <c r="D216" s="19" t="s">
        <v>51</v>
      </c>
      <c r="E216" s="25" t="s">
        <v>461</v>
      </c>
      <c r="F216" s="26" t="s">
        <v>177</v>
      </c>
      <c r="G216" s="27">
        <v>100</v>
      </c>
      <c r="H216" s="28">
        <v>0</v>
      </c>
      <c r="I216" s="28">
        <f>ROUND(ROUND(H216,2)*ROUND(G216,3),2)</f>
        <v>0</v>
      </c>
      <c r="J216" s="26" t="s">
        <v>62</v>
      </c>
      <c r="O216">
        <f>(I216*21)/100</f>
        <v>0</v>
      </c>
      <c r="P216" t="s">
        <v>27</v>
      </c>
    </row>
    <row r="217" spans="1:18" ht="51" x14ac:dyDescent="0.2">
      <c r="A217" s="29" t="s">
        <v>54</v>
      </c>
      <c r="E217" s="30" t="s">
        <v>405</v>
      </c>
    </row>
    <row r="218" spans="1:18" x14ac:dyDescent="0.2">
      <c r="A218" s="31" t="s">
        <v>56</v>
      </c>
      <c r="E218" s="32" t="s">
        <v>462</v>
      </c>
    </row>
    <row r="219" spans="1:18" ht="12.75" customHeight="1" x14ac:dyDescent="0.2">
      <c r="A219" s="6" t="s">
        <v>47</v>
      </c>
      <c r="B219" s="6"/>
      <c r="C219" s="35" t="s">
        <v>39</v>
      </c>
      <c r="D219" s="6"/>
      <c r="E219" s="22" t="s">
        <v>463</v>
      </c>
      <c r="F219" s="6"/>
      <c r="G219" s="6"/>
      <c r="H219" s="6"/>
      <c r="I219" s="36">
        <f>0+Q219</f>
        <v>0</v>
      </c>
      <c r="J219" s="6"/>
      <c r="O219">
        <f>0+R219</f>
        <v>0</v>
      </c>
      <c r="Q219">
        <f>0+I220+I223+I226+I229+I232+I235+I238+I241</f>
        <v>0</v>
      </c>
      <c r="R219">
        <f>0+O220+O223+O226+O229+O232+O235+O238+O241</f>
        <v>0</v>
      </c>
    </row>
    <row r="220" spans="1:18" ht="25.5" x14ac:dyDescent="0.2">
      <c r="A220" s="19" t="s">
        <v>49</v>
      </c>
      <c r="B220" s="24" t="s">
        <v>464</v>
      </c>
      <c r="C220" s="24" t="s">
        <v>465</v>
      </c>
      <c r="D220" s="19" t="s">
        <v>51</v>
      </c>
      <c r="E220" s="25" t="s">
        <v>466</v>
      </c>
      <c r="F220" s="26" t="s">
        <v>177</v>
      </c>
      <c r="G220" s="27">
        <v>293.685</v>
      </c>
      <c r="H220" s="28">
        <v>0</v>
      </c>
      <c r="I220" s="28">
        <f>ROUND(ROUND(H220,2)*ROUND(G220,3),2)</f>
        <v>0</v>
      </c>
      <c r="J220" s="26" t="s">
        <v>62</v>
      </c>
      <c r="O220">
        <f>(I220*21)/100</f>
        <v>0</v>
      </c>
      <c r="P220" t="s">
        <v>27</v>
      </c>
    </row>
    <row r="221" spans="1:18" x14ac:dyDescent="0.2">
      <c r="A221" s="29" t="s">
        <v>54</v>
      </c>
      <c r="E221" s="30" t="s">
        <v>51</v>
      </c>
    </row>
    <row r="222" spans="1:18" ht="38.25" x14ac:dyDescent="0.2">
      <c r="A222" s="33" t="s">
        <v>56</v>
      </c>
      <c r="E222" s="32" t="s">
        <v>467</v>
      </c>
    </row>
    <row r="223" spans="1:18" x14ac:dyDescent="0.2">
      <c r="A223" s="19" t="s">
        <v>49</v>
      </c>
      <c r="B223" s="24" t="s">
        <v>468</v>
      </c>
      <c r="C223" s="24" t="s">
        <v>469</v>
      </c>
      <c r="D223" s="19" t="s">
        <v>51</v>
      </c>
      <c r="E223" s="25" t="s">
        <v>470</v>
      </c>
      <c r="F223" s="26" t="s">
        <v>177</v>
      </c>
      <c r="G223" s="27">
        <v>156.685</v>
      </c>
      <c r="H223" s="28">
        <v>0</v>
      </c>
      <c r="I223" s="28">
        <f>ROUND(ROUND(H223,2)*ROUND(G223,3),2)</f>
        <v>0</v>
      </c>
      <c r="J223" s="26" t="s">
        <v>62</v>
      </c>
      <c r="O223">
        <f>(I223*21)/100</f>
        <v>0</v>
      </c>
      <c r="P223" t="s">
        <v>27</v>
      </c>
    </row>
    <row r="224" spans="1:18" x14ac:dyDescent="0.2">
      <c r="A224" s="29" t="s">
        <v>54</v>
      </c>
      <c r="E224" s="30" t="s">
        <v>51</v>
      </c>
    </row>
    <row r="225" spans="1:16" ht="38.25" x14ac:dyDescent="0.2">
      <c r="A225" s="33" t="s">
        <v>56</v>
      </c>
      <c r="E225" s="32" t="s">
        <v>471</v>
      </c>
    </row>
    <row r="226" spans="1:16" ht="25.5" x14ac:dyDescent="0.2">
      <c r="A226" s="19" t="s">
        <v>49</v>
      </c>
      <c r="B226" s="24" t="s">
        <v>472</v>
      </c>
      <c r="C226" s="24" t="s">
        <v>473</v>
      </c>
      <c r="D226" s="19" t="s">
        <v>51</v>
      </c>
      <c r="E226" s="25" t="s">
        <v>474</v>
      </c>
      <c r="F226" s="26" t="s">
        <v>177</v>
      </c>
      <c r="G226" s="27">
        <v>331.452</v>
      </c>
      <c r="H226" s="28">
        <v>0</v>
      </c>
      <c r="I226" s="28">
        <f>ROUND(ROUND(H226,2)*ROUND(G226,3),2)</f>
        <v>0</v>
      </c>
      <c r="J226" s="26" t="s">
        <v>62</v>
      </c>
      <c r="O226">
        <f>(I226*21)/100</f>
        <v>0</v>
      </c>
      <c r="P226" t="s">
        <v>27</v>
      </c>
    </row>
    <row r="227" spans="1:16" x14ac:dyDescent="0.2">
      <c r="A227" s="29" t="s">
        <v>54</v>
      </c>
      <c r="E227" s="30" t="s">
        <v>51</v>
      </c>
    </row>
    <row r="228" spans="1:16" x14ac:dyDescent="0.2">
      <c r="A228" s="33" t="s">
        <v>56</v>
      </c>
      <c r="E228" s="32" t="s">
        <v>475</v>
      </c>
    </row>
    <row r="229" spans="1:16" ht="25.5" x14ac:dyDescent="0.2">
      <c r="A229" s="19" t="s">
        <v>49</v>
      </c>
      <c r="B229" s="24" t="s">
        <v>476</v>
      </c>
      <c r="C229" s="24" t="s">
        <v>477</v>
      </c>
      <c r="D229" s="19" t="s">
        <v>51</v>
      </c>
      <c r="E229" s="25" t="s">
        <v>478</v>
      </c>
      <c r="F229" s="26" t="s">
        <v>177</v>
      </c>
      <c r="G229" s="27">
        <v>331.452</v>
      </c>
      <c r="H229" s="28">
        <v>0</v>
      </c>
      <c r="I229" s="28">
        <f>ROUND(ROUND(H229,2)*ROUND(G229,3),2)</f>
        <v>0</v>
      </c>
      <c r="J229" s="26" t="s">
        <v>62</v>
      </c>
      <c r="O229">
        <f>(I229*21)/100</f>
        <v>0</v>
      </c>
      <c r="P229" t="s">
        <v>27</v>
      </c>
    </row>
    <row r="230" spans="1:16" x14ac:dyDescent="0.2">
      <c r="A230" s="29" t="s">
        <v>54</v>
      </c>
      <c r="E230" s="30" t="s">
        <v>51</v>
      </c>
    </row>
    <row r="231" spans="1:16" x14ac:dyDescent="0.2">
      <c r="A231" s="33" t="s">
        <v>56</v>
      </c>
      <c r="E231" s="32" t="s">
        <v>479</v>
      </c>
    </row>
    <row r="232" spans="1:16" x14ac:dyDescent="0.2">
      <c r="A232" s="19" t="s">
        <v>49</v>
      </c>
      <c r="B232" s="24" t="s">
        <v>480</v>
      </c>
      <c r="C232" s="24" t="s">
        <v>481</v>
      </c>
      <c r="D232" s="19" t="s">
        <v>51</v>
      </c>
      <c r="E232" s="25" t="s">
        <v>482</v>
      </c>
      <c r="F232" s="26" t="s">
        <v>177</v>
      </c>
      <c r="G232" s="27">
        <v>2517.1460000000002</v>
      </c>
      <c r="H232" s="28">
        <v>0</v>
      </c>
      <c r="I232" s="28">
        <f>ROUND(ROUND(H232,2)*ROUND(G232,3),2)</f>
        <v>0</v>
      </c>
      <c r="J232" s="26" t="s">
        <v>62</v>
      </c>
      <c r="O232">
        <f>(I232*21)/100</f>
        <v>0</v>
      </c>
      <c r="P232" t="s">
        <v>27</v>
      </c>
    </row>
    <row r="233" spans="1:16" x14ac:dyDescent="0.2">
      <c r="A233" s="29" t="s">
        <v>54</v>
      </c>
      <c r="E233" s="30" t="s">
        <v>51</v>
      </c>
    </row>
    <row r="234" spans="1:16" ht="51" x14ac:dyDescent="0.2">
      <c r="A234" s="33" t="s">
        <v>56</v>
      </c>
      <c r="E234" s="32" t="s">
        <v>483</v>
      </c>
    </row>
    <row r="235" spans="1:16" x14ac:dyDescent="0.2">
      <c r="A235" s="19" t="s">
        <v>49</v>
      </c>
      <c r="B235" s="24" t="s">
        <v>484</v>
      </c>
      <c r="C235" s="24" t="s">
        <v>485</v>
      </c>
      <c r="D235" s="19" t="s">
        <v>51</v>
      </c>
      <c r="E235" s="25" t="s">
        <v>486</v>
      </c>
      <c r="F235" s="26" t="s">
        <v>177</v>
      </c>
      <c r="G235" s="27">
        <v>228.4</v>
      </c>
      <c r="H235" s="28">
        <v>0</v>
      </c>
      <c r="I235" s="28">
        <f>ROUND(ROUND(H235,2)*ROUND(G235,3),2)</f>
        <v>0</v>
      </c>
      <c r="J235" s="26" t="s">
        <v>62</v>
      </c>
      <c r="O235">
        <f>(I235*21)/100</f>
        <v>0</v>
      </c>
      <c r="P235" t="s">
        <v>27</v>
      </c>
    </row>
    <row r="236" spans="1:16" x14ac:dyDescent="0.2">
      <c r="A236" s="29" t="s">
        <v>54</v>
      </c>
      <c r="E236" s="30" t="s">
        <v>51</v>
      </c>
    </row>
    <row r="237" spans="1:16" x14ac:dyDescent="0.2">
      <c r="A237" s="33" t="s">
        <v>56</v>
      </c>
      <c r="E237" s="32" t="s">
        <v>487</v>
      </c>
    </row>
    <row r="238" spans="1:16" x14ac:dyDescent="0.2">
      <c r="A238" s="19" t="s">
        <v>49</v>
      </c>
      <c r="B238" s="24" t="s">
        <v>488</v>
      </c>
      <c r="C238" s="24" t="s">
        <v>489</v>
      </c>
      <c r="D238" s="19" t="s">
        <v>51</v>
      </c>
      <c r="E238" s="25" t="s">
        <v>490</v>
      </c>
      <c r="F238" s="26" t="s">
        <v>177</v>
      </c>
      <c r="G238" s="27">
        <v>83.197000000000003</v>
      </c>
      <c r="H238" s="28">
        <v>0</v>
      </c>
      <c r="I238" s="28">
        <f>ROUND(ROUND(H238,2)*ROUND(G238,3),2)</f>
        <v>0</v>
      </c>
      <c r="J238" s="26" t="s">
        <v>62</v>
      </c>
      <c r="O238">
        <f>(I238*21)/100</f>
        <v>0</v>
      </c>
      <c r="P238" t="s">
        <v>27</v>
      </c>
    </row>
    <row r="239" spans="1:16" x14ac:dyDescent="0.2">
      <c r="A239" s="29" t="s">
        <v>54</v>
      </c>
      <c r="E239" s="30" t="s">
        <v>491</v>
      </c>
    </row>
    <row r="240" spans="1:16" ht="38.25" x14ac:dyDescent="0.2">
      <c r="A240" s="33" t="s">
        <v>56</v>
      </c>
      <c r="E240" s="32" t="s">
        <v>492</v>
      </c>
    </row>
    <row r="241" spans="1:18" x14ac:dyDescent="0.2">
      <c r="A241" s="19" t="s">
        <v>49</v>
      </c>
      <c r="B241" s="24" t="s">
        <v>493</v>
      </c>
      <c r="C241" s="24" t="s">
        <v>494</v>
      </c>
      <c r="D241" s="19" t="s">
        <v>51</v>
      </c>
      <c r="E241" s="25" t="s">
        <v>495</v>
      </c>
      <c r="F241" s="26" t="s">
        <v>223</v>
      </c>
      <c r="G241" s="27">
        <v>353.08</v>
      </c>
      <c r="H241" s="28">
        <v>0</v>
      </c>
      <c r="I241" s="28">
        <f>ROUND(ROUND(H241,2)*ROUND(G241,3),2)</f>
        <v>0</v>
      </c>
      <c r="J241" s="26" t="s">
        <v>62</v>
      </c>
      <c r="O241">
        <f>(I241*21)/100</f>
        <v>0</v>
      </c>
      <c r="P241" t="s">
        <v>27</v>
      </c>
    </row>
    <row r="242" spans="1:18" x14ac:dyDescent="0.2">
      <c r="A242" s="29" t="s">
        <v>54</v>
      </c>
      <c r="E242" s="30" t="s">
        <v>496</v>
      </c>
    </row>
    <row r="243" spans="1:18" x14ac:dyDescent="0.2">
      <c r="A243" s="31" t="s">
        <v>56</v>
      </c>
      <c r="E243" s="32" t="s">
        <v>497</v>
      </c>
    </row>
    <row r="244" spans="1:18" ht="12.75" customHeight="1" x14ac:dyDescent="0.2">
      <c r="A244" s="6" t="s">
        <v>47</v>
      </c>
      <c r="B244" s="6"/>
      <c r="C244" s="35" t="s">
        <v>73</v>
      </c>
      <c r="D244" s="6"/>
      <c r="E244" s="22" t="s">
        <v>498</v>
      </c>
      <c r="F244" s="6"/>
      <c r="G244" s="6"/>
      <c r="H244" s="6"/>
      <c r="I244" s="36">
        <f>0+Q244</f>
        <v>0</v>
      </c>
      <c r="J244" s="6"/>
      <c r="O244">
        <f>0+R244</f>
        <v>0</v>
      </c>
      <c r="Q244">
        <f>0+I245+I248+I251+I254+I257+I260+I263+I266</f>
        <v>0</v>
      </c>
      <c r="R244">
        <f>0+O245+O248+O251+O254+O257+O260+O263+O266</f>
        <v>0</v>
      </c>
    </row>
    <row r="245" spans="1:18" x14ac:dyDescent="0.2">
      <c r="A245" s="19" t="s">
        <v>49</v>
      </c>
      <c r="B245" s="24" t="s">
        <v>499</v>
      </c>
      <c r="C245" s="24" t="s">
        <v>500</v>
      </c>
      <c r="D245" s="19" t="s">
        <v>51</v>
      </c>
      <c r="E245" s="25" t="s">
        <v>501</v>
      </c>
      <c r="F245" s="26" t="s">
        <v>177</v>
      </c>
      <c r="G245" s="27">
        <v>712.8</v>
      </c>
      <c r="H245" s="28">
        <v>0</v>
      </c>
      <c r="I245" s="28">
        <f>ROUND(ROUND(H245,2)*ROUND(G245,3),2)</f>
        <v>0</v>
      </c>
      <c r="J245" s="26" t="s">
        <v>62</v>
      </c>
      <c r="O245">
        <f>(I245*21)/100</f>
        <v>0</v>
      </c>
      <c r="P245" t="s">
        <v>27</v>
      </c>
    </row>
    <row r="246" spans="1:18" x14ac:dyDescent="0.2">
      <c r="A246" s="29" t="s">
        <v>54</v>
      </c>
      <c r="E246" s="30" t="s">
        <v>502</v>
      </c>
    </row>
    <row r="247" spans="1:18" x14ac:dyDescent="0.2">
      <c r="A247" s="33" t="s">
        <v>56</v>
      </c>
      <c r="E247" s="32" t="s">
        <v>503</v>
      </c>
    </row>
    <row r="248" spans="1:18" ht="25.5" x14ac:dyDescent="0.2">
      <c r="A248" s="19" t="s">
        <v>49</v>
      </c>
      <c r="B248" s="24" t="s">
        <v>504</v>
      </c>
      <c r="C248" s="24" t="s">
        <v>505</v>
      </c>
      <c r="D248" s="19" t="s">
        <v>51</v>
      </c>
      <c r="E248" s="25" t="s">
        <v>506</v>
      </c>
      <c r="F248" s="26" t="s">
        <v>177</v>
      </c>
      <c r="G248" s="27">
        <v>2247.8719999999998</v>
      </c>
      <c r="H248" s="28">
        <v>0</v>
      </c>
      <c r="I248" s="28">
        <f>ROUND(ROUND(H248,2)*ROUND(G248,3),2)</f>
        <v>0</v>
      </c>
      <c r="J248" s="26" t="s">
        <v>62</v>
      </c>
      <c r="O248">
        <f>(I248*21)/100</f>
        <v>0</v>
      </c>
      <c r="P248" t="s">
        <v>27</v>
      </c>
    </row>
    <row r="249" spans="1:18" x14ac:dyDescent="0.2">
      <c r="A249" s="29" t="s">
        <v>54</v>
      </c>
      <c r="E249" s="30" t="s">
        <v>51</v>
      </c>
    </row>
    <row r="250" spans="1:18" x14ac:dyDescent="0.2">
      <c r="A250" s="33" t="s">
        <v>56</v>
      </c>
      <c r="E250" s="32" t="s">
        <v>507</v>
      </c>
    </row>
    <row r="251" spans="1:18" x14ac:dyDescent="0.2">
      <c r="A251" s="19" t="s">
        <v>49</v>
      </c>
      <c r="B251" s="24" t="s">
        <v>508</v>
      </c>
      <c r="C251" s="24" t="s">
        <v>509</v>
      </c>
      <c r="D251" s="19" t="s">
        <v>51</v>
      </c>
      <c r="E251" s="25" t="s">
        <v>510</v>
      </c>
      <c r="F251" s="26" t="s">
        <v>53</v>
      </c>
      <c r="G251" s="27">
        <v>1</v>
      </c>
      <c r="H251" s="28">
        <v>0</v>
      </c>
      <c r="I251" s="28">
        <f>ROUND(ROUND(H251,2)*ROUND(G251,3),2)</f>
        <v>0</v>
      </c>
      <c r="J251" s="26"/>
      <c r="O251">
        <f>(I251*21)/100</f>
        <v>0</v>
      </c>
      <c r="P251" t="s">
        <v>27</v>
      </c>
    </row>
    <row r="252" spans="1:18" ht="25.5" x14ac:dyDescent="0.2">
      <c r="A252" s="29" t="s">
        <v>54</v>
      </c>
      <c r="E252" s="30" t="s">
        <v>511</v>
      </c>
    </row>
    <row r="253" spans="1:18" x14ac:dyDescent="0.2">
      <c r="A253" s="33" t="s">
        <v>56</v>
      </c>
      <c r="E253" s="32" t="s">
        <v>51</v>
      </c>
    </row>
    <row r="254" spans="1:18" x14ac:dyDescent="0.2">
      <c r="A254" s="19" t="s">
        <v>49</v>
      </c>
      <c r="B254" s="24" t="s">
        <v>512</v>
      </c>
      <c r="C254" s="24" t="s">
        <v>513</v>
      </c>
      <c r="D254" s="19" t="s">
        <v>51</v>
      </c>
      <c r="E254" s="25" t="s">
        <v>514</v>
      </c>
      <c r="F254" s="26" t="s">
        <v>177</v>
      </c>
      <c r="G254" s="27">
        <v>2.867</v>
      </c>
      <c r="H254" s="28">
        <v>0</v>
      </c>
      <c r="I254" s="28">
        <f>ROUND(ROUND(H254,2)*ROUND(G254,3),2)</f>
        <v>0</v>
      </c>
      <c r="J254" s="26" t="s">
        <v>62</v>
      </c>
      <c r="O254">
        <f>(I254*21)/100</f>
        <v>0</v>
      </c>
      <c r="P254" t="s">
        <v>27</v>
      </c>
    </row>
    <row r="255" spans="1:18" x14ac:dyDescent="0.2">
      <c r="A255" s="29" t="s">
        <v>54</v>
      </c>
      <c r="E255" s="30" t="s">
        <v>515</v>
      </c>
    </row>
    <row r="256" spans="1:18" x14ac:dyDescent="0.2">
      <c r="A256" s="33" t="s">
        <v>56</v>
      </c>
      <c r="E256" s="32" t="s">
        <v>516</v>
      </c>
    </row>
    <row r="257" spans="1:18" x14ac:dyDescent="0.2">
      <c r="A257" s="19" t="s">
        <v>49</v>
      </c>
      <c r="B257" s="24" t="s">
        <v>517</v>
      </c>
      <c r="C257" s="24" t="s">
        <v>518</v>
      </c>
      <c r="D257" s="19" t="s">
        <v>51</v>
      </c>
      <c r="E257" s="25" t="s">
        <v>519</v>
      </c>
      <c r="F257" s="26" t="s">
        <v>177</v>
      </c>
      <c r="G257" s="27">
        <v>228.4</v>
      </c>
      <c r="H257" s="28">
        <v>0</v>
      </c>
      <c r="I257" s="28">
        <f>ROUND(ROUND(H257,2)*ROUND(G257,3),2)</f>
        <v>0</v>
      </c>
      <c r="J257" s="26"/>
      <c r="O257">
        <f>(I257*21)/100</f>
        <v>0</v>
      </c>
      <c r="P257" t="s">
        <v>27</v>
      </c>
    </row>
    <row r="258" spans="1:18" x14ac:dyDescent="0.2">
      <c r="A258" s="29" t="s">
        <v>54</v>
      </c>
      <c r="E258" s="30" t="s">
        <v>51</v>
      </c>
    </row>
    <row r="259" spans="1:18" x14ac:dyDescent="0.2">
      <c r="A259" s="33" t="s">
        <v>56</v>
      </c>
      <c r="E259" s="32" t="s">
        <v>520</v>
      </c>
    </row>
    <row r="260" spans="1:18" x14ac:dyDescent="0.2">
      <c r="A260" s="19" t="s">
        <v>49</v>
      </c>
      <c r="B260" s="24" t="s">
        <v>521</v>
      </c>
      <c r="C260" s="24" t="s">
        <v>522</v>
      </c>
      <c r="D260" s="19" t="s">
        <v>51</v>
      </c>
      <c r="E260" s="25" t="s">
        <v>523</v>
      </c>
      <c r="F260" s="26" t="s">
        <v>177</v>
      </c>
      <c r="G260" s="27">
        <v>228.4</v>
      </c>
      <c r="H260" s="28">
        <v>0</v>
      </c>
      <c r="I260" s="28">
        <f>ROUND(ROUND(H260,2)*ROUND(G260,3),2)</f>
        <v>0</v>
      </c>
      <c r="J260" s="26" t="s">
        <v>62</v>
      </c>
      <c r="O260">
        <f>(I260*21)/100</f>
        <v>0</v>
      </c>
      <c r="P260" t="s">
        <v>27</v>
      </c>
    </row>
    <row r="261" spans="1:18" x14ac:dyDescent="0.2">
      <c r="A261" s="29" t="s">
        <v>54</v>
      </c>
      <c r="E261" s="30" t="s">
        <v>524</v>
      </c>
    </row>
    <row r="262" spans="1:18" x14ac:dyDescent="0.2">
      <c r="A262" s="33" t="s">
        <v>56</v>
      </c>
      <c r="E262" s="32" t="s">
        <v>525</v>
      </c>
    </row>
    <row r="263" spans="1:18" x14ac:dyDescent="0.2">
      <c r="A263" s="19" t="s">
        <v>49</v>
      </c>
      <c r="B263" s="24" t="s">
        <v>526</v>
      </c>
      <c r="C263" s="24" t="s">
        <v>527</v>
      </c>
      <c r="D263" s="19" t="s">
        <v>68</v>
      </c>
      <c r="E263" s="25" t="s">
        <v>528</v>
      </c>
      <c r="F263" s="26" t="s">
        <v>177</v>
      </c>
      <c r="G263" s="27">
        <v>123.12</v>
      </c>
      <c r="H263" s="28">
        <v>0</v>
      </c>
      <c r="I263" s="28">
        <f>ROUND(ROUND(H263,2)*ROUND(G263,3),2)</f>
        <v>0</v>
      </c>
      <c r="J263" s="26" t="s">
        <v>62</v>
      </c>
      <c r="O263">
        <f>(I263*21)/100</f>
        <v>0</v>
      </c>
      <c r="P263" t="s">
        <v>27</v>
      </c>
    </row>
    <row r="264" spans="1:18" x14ac:dyDescent="0.2">
      <c r="A264" s="29" t="s">
        <v>54</v>
      </c>
      <c r="E264" s="30" t="s">
        <v>51</v>
      </c>
    </row>
    <row r="265" spans="1:18" x14ac:dyDescent="0.2">
      <c r="A265" s="33" t="s">
        <v>56</v>
      </c>
      <c r="E265" s="32" t="s">
        <v>529</v>
      </c>
    </row>
    <row r="266" spans="1:18" x14ac:dyDescent="0.2">
      <c r="A266" s="19" t="s">
        <v>49</v>
      </c>
      <c r="B266" s="24" t="s">
        <v>530</v>
      </c>
      <c r="C266" s="24" t="s">
        <v>527</v>
      </c>
      <c r="D266" s="19" t="s">
        <v>70</v>
      </c>
      <c r="E266" s="25" t="s">
        <v>528</v>
      </c>
      <c r="F266" s="26" t="s">
        <v>177</v>
      </c>
      <c r="G266" s="27">
        <v>221.97</v>
      </c>
      <c r="H266" s="28">
        <v>0</v>
      </c>
      <c r="I266" s="28">
        <f>ROUND(ROUND(H266,2)*ROUND(G266,3),2)</f>
        <v>0</v>
      </c>
      <c r="J266" s="26" t="s">
        <v>62</v>
      </c>
      <c r="O266">
        <f>(I266*21)/100</f>
        <v>0</v>
      </c>
      <c r="P266" t="s">
        <v>27</v>
      </c>
    </row>
    <row r="267" spans="1:18" x14ac:dyDescent="0.2">
      <c r="A267" s="29" t="s">
        <v>54</v>
      </c>
      <c r="E267" s="30" t="s">
        <v>51</v>
      </c>
    </row>
    <row r="268" spans="1:18" x14ac:dyDescent="0.2">
      <c r="A268" s="31" t="s">
        <v>56</v>
      </c>
      <c r="E268" s="32" t="s">
        <v>531</v>
      </c>
    </row>
    <row r="269" spans="1:18" ht="12.75" customHeight="1" x14ac:dyDescent="0.2">
      <c r="A269" s="6" t="s">
        <v>47</v>
      </c>
      <c r="B269" s="6"/>
      <c r="C269" s="35" t="s">
        <v>79</v>
      </c>
      <c r="D269" s="6"/>
      <c r="E269" s="22" t="s">
        <v>532</v>
      </c>
      <c r="F269" s="6"/>
      <c r="G269" s="6"/>
      <c r="H269" s="6"/>
      <c r="I269" s="36">
        <f>0+Q269</f>
        <v>0</v>
      </c>
      <c r="J269" s="6"/>
      <c r="O269">
        <f>0+R269</f>
        <v>0</v>
      </c>
      <c r="Q269">
        <f>0+I270+I273+I276+I279+I282</f>
        <v>0</v>
      </c>
      <c r="R269">
        <f>0+O270+O273+O276+O279+O282</f>
        <v>0</v>
      </c>
    </row>
    <row r="270" spans="1:18" x14ac:dyDescent="0.2">
      <c r="A270" s="19" t="s">
        <v>49</v>
      </c>
      <c r="B270" s="24" t="s">
        <v>533</v>
      </c>
      <c r="C270" s="24" t="s">
        <v>534</v>
      </c>
      <c r="D270" s="19" t="s">
        <v>51</v>
      </c>
      <c r="E270" s="25" t="s">
        <v>535</v>
      </c>
      <c r="F270" s="26" t="s">
        <v>223</v>
      </c>
      <c r="G270" s="27">
        <v>57.2</v>
      </c>
      <c r="H270" s="28">
        <v>0</v>
      </c>
      <c r="I270" s="28">
        <f>ROUND(ROUND(H270,2)*ROUND(G270,3),2)</f>
        <v>0</v>
      </c>
      <c r="J270" s="26" t="s">
        <v>62</v>
      </c>
      <c r="O270">
        <f>(I270*21)/100</f>
        <v>0</v>
      </c>
      <c r="P270" t="s">
        <v>27</v>
      </c>
    </row>
    <row r="271" spans="1:18" x14ac:dyDescent="0.2">
      <c r="A271" s="29" t="s">
        <v>54</v>
      </c>
      <c r="E271" s="30" t="s">
        <v>51</v>
      </c>
    </row>
    <row r="272" spans="1:18" x14ac:dyDescent="0.2">
      <c r="A272" s="33" t="s">
        <v>56</v>
      </c>
      <c r="E272" s="32" t="s">
        <v>536</v>
      </c>
    </row>
    <row r="273" spans="1:18" x14ac:dyDescent="0.2">
      <c r="A273" s="19" t="s">
        <v>49</v>
      </c>
      <c r="B273" s="24" t="s">
        <v>537</v>
      </c>
      <c r="C273" s="24" t="s">
        <v>538</v>
      </c>
      <c r="D273" s="19" t="s">
        <v>51</v>
      </c>
      <c r="E273" s="25" t="s">
        <v>539</v>
      </c>
      <c r="F273" s="26" t="s">
        <v>223</v>
      </c>
      <c r="G273" s="27">
        <v>2949.63</v>
      </c>
      <c r="H273" s="28">
        <v>0</v>
      </c>
      <c r="I273" s="28">
        <f>ROUND(ROUND(H273,2)*ROUND(G273,3),2)</f>
        <v>0</v>
      </c>
      <c r="J273" s="26" t="s">
        <v>62</v>
      </c>
      <c r="O273">
        <f>(I273*21)/100</f>
        <v>0</v>
      </c>
      <c r="P273" t="s">
        <v>27</v>
      </c>
    </row>
    <row r="274" spans="1:18" x14ac:dyDescent="0.2">
      <c r="A274" s="29" t="s">
        <v>54</v>
      </c>
      <c r="E274" s="30" t="s">
        <v>540</v>
      </c>
    </row>
    <row r="275" spans="1:18" ht="51" x14ac:dyDescent="0.2">
      <c r="A275" s="33" t="s">
        <v>56</v>
      </c>
      <c r="E275" s="32" t="s">
        <v>541</v>
      </c>
    </row>
    <row r="276" spans="1:18" x14ac:dyDescent="0.2">
      <c r="A276" s="19" t="s">
        <v>49</v>
      </c>
      <c r="B276" s="24" t="s">
        <v>542</v>
      </c>
      <c r="C276" s="24" t="s">
        <v>543</v>
      </c>
      <c r="D276" s="19" t="s">
        <v>51</v>
      </c>
      <c r="E276" s="25" t="s">
        <v>544</v>
      </c>
      <c r="F276" s="26" t="s">
        <v>223</v>
      </c>
      <c r="G276" s="27">
        <v>250.74</v>
      </c>
      <c r="H276" s="28">
        <v>0</v>
      </c>
      <c r="I276" s="28">
        <f>ROUND(ROUND(H276,2)*ROUND(G276,3),2)</f>
        <v>0</v>
      </c>
      <c r="J276" s="26" t="s">
        <v>62</v>
      </c>
      <c r="O276">
        <f>(I276*21)/100</f>
        <v>0</v>
      </c>
      <c r="P276" t="s">
        <v>27</v>
      </c>
    </row>
    <row r="277" spans="1:18" x14ac:dyDescent="0.2">
      <c r="A277" s="29" t="s">
        <v>54</v>
      </c>
      <c r="E277" s="30" t="s">
        <v>545</v>
      </c>
    </row>
    <row r="278" spans="1:18" x14ac:dyDescent="0.2">
      <c r="A278" s="33" t="s">
        <v>56</v>
      </c>
      <c r="E278" s="32" t="s">
        <v>546</v>
      </c>
    </row>
    <row r="279" spans="1:18" x14ac:dyDescent="0.2">
      <c r="A279" s="19" t="s">
        <v>49</v>
      </c>
      <c r="B279" s="24" t="s">
        <v>547</v>
      </c>
      <c r="C279" s="24" t="s">
        <v>548</v>
      </c>
      <c r="D279" s="19" t="s">
        <v>51</v>
      </c>
      <c r="E279" s="25" t="s">
        <v>549</v>
      </c>
      <c r="F279" s="26" t="s">
        <v>121</v>
      </c>
      <c r="G279" s="27">
        <v>67</v>
      </c>
      <c r="H279" s="28">
        <v>0</v>
      </c>
      <c r="I279" s="28">
        <f>ROUND(ROUND(H279,2)*ROUND(G279,3),2)</f>
        <v>0</v>
      </c>
      <c r="J279" s="26" t="s">
        <v>62</v>
      </c>
      <c r="O279">
        <f>(I279*21)/100</f>
        <v>0</v>
      </c>
      <c r="P279" t="s">
        <v>27</v>
      </c>
    </row>
    <row r="280" spans="1:18" x14ac:dyDescent="0.2">
      <c r="A280" s="29" t="s">
        <v>54</v>
      </c>
      <c r="E280" s="30" t="s">
        <v>550</v>
      </c>
    </row>
    <row r="281" spans="1:18" x14ac:dyDescent="0.2">
      <c r="A281" s="33" t="s">
        <v>56</v>
      </c>
      <c r="E281" s="32" t="s">
        <v>51</v>
      </c>
    </row>
    <row r="282" spans="1:18" x14ac:dyDescent="0.2">
      <c r="A282" s="19" t="s">
        <v>49</v>
      </c>
      <c r="B282" s="24" t="s">
        <v>551</v>
      </c>
      <c r="C282" s="24" t="s">
        <v>552</v>
      </c>
      <c r="D282" s="19" t="s">
        <v>51</v>
      </c>
      <c r="E282" s="25" t="s">
        <v>553</v>
      </c>
      <c r="F282" s="26" t="s">
        <v>121</v>
      </c>
      <c r="G282" s="27">
        <v>5</v>
      </c>
      <c r="H282" s="28">
        <v>0</v>
      </c>
      <c r="I282" s="28">
        <f>ROUND(ROUND(H282,2)*ROUND(G282,3),2)</f>
        <v>0</v>
      </c>
      <c r="J282" s="26"/>
      <c r="O282">
        <f>(I282*21)/100</f>
        <v>0</v>
      </c>
      <c r="P282" t="s">
        <v>27</v>
      </c>
    </row>
    <row r="283" spans="1:18" x14ac:dyDescent="0.2">
      <c r="A283" s="29" t="s">
        <v>54</v>
      </c>
      <c r="E283" s="30" t="s">
        <v>51</v>
      </c>
    </row>
    <row r="284" spans="1:18" x14ac:dyDescent="0.2">
      <c r="A284" s="31" t="s">
        <v>56</v>
      </c>
      <c r="E284" s="32" t="s">
        <v>51</v>
      </c>
    </row>
    <row r="285" spans="1:18" ht="12.75" customHeight="1" x14ac:dyDescent="0.2">
      <c r="A285" s="6" t="s">
        <v>47</v>
      </c>
      <c r="B285" s="6"/>
      <c r="C285" s="35" t="s">
        <v>42</v>
      </c>
      <c r="D285" s="6"/>
      <c r="E285" s="22" t="s">
        <v>554</v>
      </c>
      <c r="F285" s="6"/>
      <c r="G285" s="6"/>
      <c r="H285" s="6"/>
      <c r="I285" s="36">
        <f>0+Q285</f>
        <v>0</v>
      </c>
      <c r="J285" s="6"/>
      <c r="O285">
        <f>0+R285</f>
        <v>0</v>
      </c>
      <c r="Q285">
        <f>0+I286+I289+I292+I295+I298+I301+I304+I307+I310+I313+I316+I319+I322+I325+I328+I331+I334+I337+I340+I343+I346+I349+I352+I355+I358+I361+I364+I367+I370+I373+I376+I379+I382+I385+I388+I391+I394+I397+I400+I403</f>
        <v>0</v>
      </c>
      <c r="R285">
        <f>0+O286+O289+O292+O295+O298+O301+O304+O307+O310+O313+O316+O319+O322+O325+O328+O331+O334+O337+O340+O343+O346+O349+O352+O355+O358+O361+O364+O367+O370+O373+O376+O379+O382+O385+O388+O391+O394+O397+O400+O403</f>
        <v>0</v>
      </c>
    </row>
    <row r="286" spans="1:18" x14ac:dyDescent="0.2">
      <c r="A286" s="19" t="s">
        <v>49</v>
      </c>
      <c r="B286" s="24" t="s">
        <v>555</v>
      </c>
      <c r="C286" s="24" t="s">
        <v>556</v>
      </c>
      <c r="D286" s="19" t="s">
        <v>51</v>
      </c>
      <c r="E286" s="25" t="s">
        <v>557</v>
      </c>
      <c r="F286" s="26" t="s">
        <v>223</v>
      </c>
      <c r="G286" s="27">
        <v>146.26</v>
      </c>
      <c r="H286" s="28">
        <v>0</v>
      </c>
      <c r="I286" s="28">
        <f>ROUND(ROUND(H286,2)*ROUND(G286,3),2)</f>
        <v>0</v>
      </c>
      <c r="J286" s="26"/>
      <c r="O286">
        <f>(I286*21)/100</f>
        <v>0</v>
      </c>
      <c r="P286" t="s">
        <v>27</v>
      </c>
    </row>
    <row r="287" spans="1:18" x14ac:dyDescent="0.2">
      <c r="A287" s="29" t="s">
        <v>54</v>
      </c>
      <c r="E287" s="30" t="s">
        <v>558</v>
      </c>
    </row>
    <row r="288" spans="1:18" x14ac:dyDescent="0.2">
      <c r="A288" s="33" t="s">
        <v>56</v>
      </c>
      <c r="E288" s="32" t="s">
        <v>559</v>
      </c>
    </row>
    <row r="289" spans="1:16" x14ac:dyDescent="0.2">
      <c r="A289" s="19" t="s">
        <v>49</v>
      </c>
      <c r="B289" s="24" t="s">
        <v>560</v>
      </c>
      <c r="C289" s="24" t="s">
        <v>561</v>
      </c>
      <c r="D289" s="19" t="s">
        <v>51</v>
      </c>
      <c r="E289" s="25" t="s">
        <v>562</v>
      </c>
      <c r="F289" s="26" t="s">
        <v>223</v>
      </c>
      <c r="G289" s="27">
        <v>146.26</v>
      </c>
      <c r="H289" s="28">
        <v>0</v>
      </c>
      <c r="I289" s="28">
        <f>ROUND(ROUND(H289,2)*ROUND(G289,3),2)</f>
        <v>0</v>
      </c>
      <c r="J289" s="26" t="s">
        <v>62</v>
      </c>
      <c r="O289">
        <f>(I289*21)/100</f>
        <v>0</v>
      </c>
      <c r="P289" t="s">
        <v>27</v>
      </c>
    </row>
    <row r="290" spans="1:16" x14ac:dyDescent="0.2">
      <c r="A290" s="29" t="s">
        <v>54</v>
      </c>
      <c r="E290" s="30" t="s">
        <v>563</v>
      </c>
    </row>
    <row r="291" spans="1:16" x14ac:dyDescent="0.2">
      <c r="A291" s="33" t="s">
        <v>56</v>
      </c>
      <c r="E291" s="32" t="s">
        <v>559</v>
      </c>
    </row>
    <row r="292" spans="1:16" x14ac:dyDescent="0.2">
      <c r="A292" s="19" t="s">
        <v>49</v>
      </c>
      <c r="B292" s="24" t="s">
        <v>564</v>
      </c>
      <c r="C292" s="24" t="s">
        <v>565</v>
      </c>
      <c r="D292" s="19" t="s">
        <v>51</v>
      </c>
      <c r="E292" s="25" t="s">
        <v>566</v>
      </c>
      <c r="F292" s="26" t="s">
        <v>223</v>
      </c>
      <c r="G292" s="27">
        <v>418.69</v>
      </c>
      <c r="H292" s="28">
        <v>0</v>
      </c>
      <c r="I292" s="28">
        <f>ROUND(ROUND(H292,2)*ROUND(G292,3),2)</f>
        <v>0</v>
      </c>
      <c r="J292" s="26" t="s">
        <v>62</v>
      </c>
      <c r="O292">
        <f>(I292*21)/100</f>
        <v>0</v>
      </c>
      <c r="P292" t="s">
        <v>27</v>
      </c>
    </row>
    <row r="293" spans="1:16" x14ac:dyDescent="0.2">
      <c r="A293" s="29" t="s">
        <v>54</v>
      </c>
      <c r="E293" s="30" t="s">
        <v>558</v>
      </c>
    </row>
    <row r="294" spans="1:16" x14ac:dyDescent="0.2">
      <c r="A294" s="33" t="s">
        <v>56</v>
      </c>
      <c r="E294" s="32" t="s">
        <v>233</v>
      </c>
    </row>
    <row r="295" spans="1:16" x14ac:dyDescent="0.2">
      <c r="A295" s="19" t="s">
        <v>49</v>
      </c>
      <c r="B295" s="24" t="s">
        <v>567</v>
      </c>
      <c r="C295" s="24" t="s">
        <v>568</v>
      </c>
      <c r="D295" s="19" t="s">
        <v>51</v>
      </c>
      <c r="E295" s="25" t="s">
        <v>569</v>
      </c>
      <c r="F295" s="26" t="s">
        <v>223</v>
      </c>
      <c r="G295" s="27">
        <v>489.69</v>
      </c>
      <c r="H295" s="28">
        <v>0</v>
      </c>
      <c r="I295" s="28">
        <f>ROUND(ROUND(H295,2)*ROUND(G295,3),2)</f>
        <v>0</v>
      </c>
      <c r="J295" s="26" t="s">
        <v>62</v>
      </c>
      <c r="O295">
        <f>(I295*21)/100</f>
        <v>0</v>
      </c>
      <c r="P295" t="s">
        <v>27</v>
      </c>
    </row>
    <row r="296" spans="1:16" x14ac:dyDescent="0.2">
      <c r="A296" s="29" t="s">
        <v>54</v>
      </c>
      <c r="E296" s="30" t="s">
        <v>563</v>
      </c>
    </row>
    <row r="297" spans="1:16" ht="38.25" x14ac:dyDescent="0.2">
      <c r="A297" s="33" t="s">
        <v>56</v>
      </c>
      <c r="E297" s="32" t="s">
        <v>570</v>
      </c>
    </row>
    <row r="298" spans="1:16" x14ac:dyDescent="0.2">
      <c r="A298" s="19" t="s">
        <v>49</v>
      </c>
      <c r="B298" s="24" t="s">
        <v>571</v>
      </c>
      <c r="C298" s="24" t="s">
        <v>572</v>
      </c>
      <c r="D298" s="19" t="s">
        <v>51</v>
      </c>
      <c r="E298" s="25" t="s">
        <v>573</v>
      </c>
      <c r="F298" s="26" t="s">
        <v>121</v>
      </c>
      <c r="G298" s="27">
        <v>38</v>
      </c>
      <c r="H298" s="28">
        <v>0</v>
      </c>
      <c r="I298" s="28">
        <f>ROUND(ROUND(H298,2)*ROUND(G298,3),2)</f>
        <v>0</v>
      </c>
      <c r="J298" s="26" t="s">
        <v>62</v>
      </c>
      <c r="O298">
        <f>(I298*21)/100</f>
        <v>0</v>
      </c>
      <c r="P298" t="s">
        <v>27</v>
      </c>
    </row>
    <row r="299" spans="1:16" x14ac:dyDescent="0.2">
      <c r="A299" s="29" t="s">
        <v>54</v>
      </c>
      <c r="E299" s="30" t="s">
        <v>574</v>
      </c>
    </row>
    <row r="300" spans="1:16" x14ac:dyDescent="0.2">
      <c r="A300" s="33" t="s">
        <v>56</v>
      </c>
      <c r="E300" s="32" t="s">
        <v>575</v>
      </c>
    </row>
    <row r="301" spans="1:16" x14ac:dyDescent="0.2">
      <c r="A301" s="19" t="s">
        <v>49</v>
      </c>
      <c r="B301" s="24" t="s">
        <v>576</v>
      </c>
      <c r="C301" s="24" t="s">
        <v>577</v>
      </c>
      <c r="D301" s="19" t="s">
        <v>51</v>
      </c>
      <c r="E301" s="25" t="s">
        <v>578</v>
      </c>
      <c r="F301" s="26" t="s">
        <v>121</v>
      </c>
      <c r="G301" s="27">
        <v>2</v>
      </c>
      <c r="H301" s="28">
        <v>0</v>
      </c>
      <c r="I301" s="28">
        <f>ROUND(ROUND(H301,2)*ROUND(G301,3),2)</f>
        <v>0</v>
      </c>
      <c r="J301" s="26" t="s">
        <v>62</v>
      </c>
      <c r="O301">
        <f>(I301*21)/100</f>
        <v>0</v>
      </c>
      <c r="P301" t="s">
        <v>27</v>
      </c>
    </row>
    <row r="302" spans="1:16" x14ac:dyDescent="0.2">
      <c r="A302" s="29" t="s">
        <v>54</v>
      </c>
      <c r="E302" s="30" t="s">
        <v>579</v>
      </c>
    </row>
    <row r="303" spans="1:16" x14ac:dyDescent="0.2">
      <c r="A303" s="33" t="s">
        <v>56</v>
      </c>
      <c r="E303" s="32" t="s">
        <v>51</v>
      </c>
    </row>
    <row r="304" spans="1:16" ht="25.5" x14ac:dyDescent="0.2">
      <c r="A304" s="19" t="s">
        <v>49</v>
      </c>
      <c r="B304" s="24" t="s">
        <v>580</v>
      </c>
      <c r="C304" s="24" t="s">
        <v>581</v>
      </c>
      <c r="D304" s="19" t="s">
        <v>51</v>
      </c>
      <c r="E304" s="25" t="s">
        <v>582</v>
      </c>
      <c r="F304" s="26" t="s">
        <v>177</v>
      </c>
      <c r="G304" s="27">
        <v>985.25</v>
      </c>
      <c r="H304" s="28">
        <v>0</v>
      </c>
      <c r="I304" s="28">
        <f>ROUND(ROUND(H304,2)*ROUND(G304,3),2)</f>
        <v>0</v>
      </c>
      <c r="J304" s="26" t="s">
        <v>62</v>
      </c>
      <c r="O304">
        <f>(I304*21)/100</f>
        <v>0</v>
      </c>
      <c r="P304" t="s">
        <v>27</v>
      </c>
    </row>
    <row r="305" spans="1:16" x14ac:dyDescent="0.2">
      <c r="A305" s="29" t="s">
        <v>54</v>
      </c>
      <c r="E305" s="30" t="s">
        <v>51</v>
      </c>
    </row>
    <row r="306" spans="1:16" ht="51" x14ac:dyDescent="0.2">
      <c r="A306" s="33" t="s">
        <v>56</v>
      </c>
      <c r="E306" s="32" t="s">
        <v>583</v>
      </c>
    </row>
    <row r="307" spans="1:16" ht="25.5" x14ac:dyDescent="0.2">
      <c r="A307" s="19" t="s">
        <v>49</v>
      </c>
      <c r="B307" s="24" t="s">
        <v>584</v>
      </c>
      <c r="C307" s="24" t="s">
        <v>585</v>
      </c>
      <c r="D307" s="19" t="s">
        <v>51</v>
      </c>
      <c r="E307" s="25" t="s">
        <v>586</v>
      </c>
      <c r="F307" s="26" t="s">
        <v>177</v>
      </c>
      <c r="G307" s="27">
        <v>985.25</v>
      </c>
      <c r="H307" s="28">
        <v>0</v>
      </c>
      <c r="I307" s="28">
        <f>ROUND(ROUND(H307,2)*ROUND(G307,3),2)</f>
        <v>0</v>
      </c>
      <c r="J307" s="26" t="s">
        <v>62</v>
      </c>
      <c r="O307">
        <f>(I307*21)/100</f>
        <v>0</v>
      </c>
      <c r="P307" t="s">
        <v>27</v>
      </c>
    </row>
    <row r="308" spans="1:16" x14ac:dyDescent="0.2">
      <c r="A308" s="29" t="s">
        <v>54</v>
      </c>
      <c r="E308" s="30" t="s">
        <v>51</v>
      </c>
    </row>
    <row r="309" spans="1:16" ht="51" x14ac:dyDescent="0.2">
      <c r="A309" s="33" t="s">
        <v>56</v>
      </c>
      <c r="E309" s="32" t="s">
        <v>583</v>
      </c>
    </row>
    <row r="310" spans="1:16" ht="25.5" x14ac:dyDescent="0.2">
      <c r="A310" s="19" t="s">
        <v>49</v>
      </c>
      <c r="B310" s="24" t="s">
        <v>587</v>
      </c>
      <c r="C310" s="24" t="s">
        <v>588</v>
      </c>
      <c r="D310" s="19" t="s">
        <v>51</v>
      </c>
      <c r="E310" s="25" t="s">
        <v>589</v>
      </c>
      <c r="F310" s="26" t="s">
        <v>177</v>
      </c>
      <c r="G310" s="27">
        <v>10</v>
      </c>
      <c r="H310" s="28">
        <v>0</v>
      </c>
      <c r="I310" s="28">
        <f>ROUND(ROUND(H310,2)*ROUND(G310,3),2)</f>
        <v>0</v>
      </c>
      <c r="J310" s="26" t="s">
        <v>62</v>
      </c>
      <c r="O310">
        <f>(I310*21)/100</f>
        <v>0</v>
      </c>
      <c r="P310" t="s">
        <v>27</v>
      </c>
    </row>
    <row r="311" spans="1:16" x14ac:dyDescent="0.2">
      <c r="A311" s="29" t="s">
        <v>54</v>
      </c>
      <c r="E311" s="30" t="s">
        <v>590</v>
      </c>
    </row>
    <row r="312" spans="1:16" x14ac:dyDescent="0.2">
      <c r="A312" s="33" t="s">
        <v>56</v>
      </c>
      <c r="E312" s="32" t="s">
        <v>591</v>
      </c>
    </row>
    <row r="313" spans="1:16" x14ac:dyDescent="0.2">
      <c r="A313" s="19" t="s">
        <v>49</v>
      </c>
      <c r="B313" s="24" t="s">
        <v>592</v>
      </c>
      <c r="C313" s="24" t="s">
        <v>593</v>
      </c>
      <c r="D313" s="19" t="s">
        <v>51</v>
      </c>
      <c r="E313" s="25" t="s">
        <v>594</v>
      </c>
      <c r="F313" s="26" t="s">
        <v>223</v>
      </c>
      <c r="G313" s="27">
        <v>99</v>
      </c>
      <c r="H313" s="28">
        <v>0</v>
      </c>
      <c r="I313" s="28">
        <f>ROUND(ROUND(H313,2)*ROUND(G313,3),2)</f>
        <v>0</v>
      </c>
      <c r="J313" s="26" t="s">
        <v>62</v>
      </c>
      <c r="O313">
        <f>(I313*21)/100</f>
        <v>0</v>
      </c>
      <c r="P313" t="s">
        <v>27</v>
      </c>
    </row>
    <row r="314" spans="1:16" x14ac:dyDescent="0.2">
      <c r="A314" s="29" t="s">
        <v>54</v>
      </c>
      <c r="E314" s="30" t="s">
        <v>595</v>
      </c>
    </row>
    <row r="315" spans="1:16" ht="51" x14ac:dyDescent="0.2">
      <c r="A315" s="33" t="s">
        <v>56</v>
      </c>
      <c r="E315" s="32" t="s">
        <v>596</v>
      </c>
    </row>
    <row r="316" spans="1:16" x14ac:dyDescent="0.2">
      <c r="A316" s="19" t="s">
        <v>49</v>
      </c>
      <c r="B316" s="24" t="s">
        <v>597</v>
      </c>
      <c r="C316" s="24" t="s">
        <v>598</v>
      </c>
      <c r="D316" s="19" t="s">
        <v>68</v>
      </c>
      <c r="E316" s="25" t="s">
        <v>599</v>
      </c>
      <c r="F316" s="26" t="s">
        <v>223</v>
      </c>
      <c r="G316" s="27">
        <v>418.69</v>
      </c>
      <c r="H316" s="28">
        <v>0</v>
      </c>
      <c r="I316" s="28">
        <f>ROUND(ROUND(H316,2)*ROUND(G316,3),2)</f>
        <v>0</v>
      </c>
      <c r="J316" s="26" t="s">
        <v>62</v>
      </c>
      <c r="O316">
        <f>(I316*21)/100</f>
        <v>0</v>
      </c>
      <c r="P316" t="s">
        <v>27</v>
      </c>
    </row>
    <row r="317" spans="1:16" ht="25.5" x14ac:dyDescent="0.2">
      <c r="A317" s="29" t="s">
        <v>54</v>
      </c>
      <c r="E317" s="30" t="s">
        <v>600</v>
      </c>
    </row>
    <row r="318" spans="1:16" x14ac:dyDescent="0.2">
      <c r="A318" s="33" t="s">
        <v>56</v>
      </c>
      <c r="E318" s="32" t="s">
        <v>601</v>
      </c>
    </row>
    <row r="319" spans="1:16" x14ac:dyDescent="0.2">
      <c r="A319" s="19" t="s">
        <v>49</v>
      </c>
      <c r="B319" s="24" t="s">
        <v>602</v>
      </c>
      <c r="C319" s="24" t="s">
        <v>598</v>
      </c>
      <c r="D319" s="19" t="s">
        <v>70</v>
      </c>
      <c r="E319" s="25" t="s">
        <v>599</v>
      </c>
      <c r="F319" s="26" t="s">
        <v>223</v>
      </c>
      <c r="G319" s="27">
        <v>146.26</v>
      </c>
      <c r="H319" s="28">
        <v>0</v>
      </c>
      <c r="I319" s="28">
        <f>ROUND(ROUND(H319,2)*ROUND(G319,3),2)</f>
        <v>0</v>
      </c>
      <c r="J319" s="26" t="s">
        <v>62</v>
      </c>
      <c r="O319">
        <f>(I319*21)/100</f>
        <v>0</v>
      </c>
      <c r="P319" t="s">
        <v>27</v>
      </c>
    </row>
    <row r="320" spans="1:16" ht="25.5" x14ac:dyDescent="0.2">
      <c r="A320" s="29" t="s">
        <v>54</v>
      </c>
      <c r="E320" s="30" t="s">
        <v>603</v>
      </c>
    </row>
    <row r="321" spans="1:16" x14ac:dyDescent="0.2">
      <c r="A321" s="33" t="s">
        <v>56</v>
      </c>
      <c r="E321" s="32" t="s">
        <v>235</v>
      </c>
    </row>
    <row r="322" spans="1:16" x14ac:dyDescent="0.2">
      <c r="A322" s="19" t="s">
        <v>49</v>
      </c>
      <c r="B322" s="24" t="s">
        <v>604</v>
      </c>
      <c r="C322" s="24" t="s">
        <v>605</v>
      </c>
      <c r="D322" s="19" t="s">
        <v>51</v>
      </c>
      <c r="E322" s="25" t="s">
        <v>606</v>
      </c>
      <c r="F322" s="26" t="s">
        <v>223</v>
      </c>
      <c r="G322" s="27">
        <v>461</v>
      </c>
      <c r="H322" s="28">
        <v>0</v>
      </c>
      <c r="I322" s="28">
        <f>ROUND(ROUND(H322,2)*ROUND(G322,3),2)</f>
        <v>0</v>
      </c>
      <c r="J322" s="26" t="s">
        <v>62</v>
      </c>
      <c r="O322">
        <f>(I322*21)/100</f>
        <v>0</v>
      </c>
      <c r="P322" t="s">
        <v>27</v>
      </c>
    </row>
    <row r="323" spans="1:16" x14ac:dyDescent="0.2">
      <c r="A323" s="29" t="s">
        <v>54</v>
      </c>
      <c r="E323" s="30" t="s">
        <v>51</v>
      </c>
    </row>
    <row r="324" spans="1:16" ht="51" x14ac:dyDescent="0.2">
      <c r="A324" s="33" t="s">
        <v>56</v>
      </c>
      <c r="E324" s="32" t="s">
        <v>607</v>
      </c>
    </row>
    <row r="325" spans="1:16" x14ac:dyDescent="0.2">
      <c r="A325" s="19" t="s">
        <v>49</v>
      </c>
      <c r="B325" s="24" t="s">
        <v>608</v>
      </c>
      <c r="C325" s="24" t="s">
        <v>609</v>
      </c>
      <c r="D325" s="19" t="s">
        <v>51</v>
      </c>
      <c r="E325" s="25" t="s">
        <v>610</v>
      </c>
      <c r="F325" s="26" t="s">
        <v>223</v>
      </c>
      <c r="G325" s="27">
        <v>324</v>
      </c>
      <c r="H325" s="28">
        <v>0</v>
      </c>
      <c r="I325" s="28">
        <f>ROUND(ROUND(H325,2)*ROUND(G325,3),2)</f>
        <v>0</v>
      </c>
      <c r="J325" s="26" t="s">
        <v>62</v>
      </c>
      <c r="O325">
        <f>(I325*21)/100</f>
        <v>0</v>
      </c>
      <c r="P325" t="s">
        <v>27</v>
      </c>
    </row>
    <row r="326" spans="1:16" x14ac:dyDescent="0.2">
      <c r="A326" s="29" t="s">
        <v>54</v>
      </c>
      <c r="E326" s="30" t="s">
        <v>51</v>
      </c>
    </row>
    <row r="327" spans="1:16" x14ac:dyDescent="0.2">
      <c r="A327" s="33" t="s">
        <v>56</v>
      </c>
      <c r="E327" s="32" t="s">
        <v>611</v>
      </c>
    </row>
    <row r="328" spans="1:16" x14ac:dyDescent="0.2">
      <c r="A328" s="19" t="s">
        <v>49</v>
      </c>
      <c r="B328" s="24" t="s">
        <v>612</v>
      </c>
      <c r="C328" s="24" t="s">
        <v>613</v>
      </c>
      <c r="D328" s="19" t="s">
        <v>51</v>
      </c>
      <c r="E328" s="25" t="s">
        <v>614</v>
      </c>
      <c r="F328" s="26" t="s">
        <v>223</v>
      </c>
      <c r="G328" s="27">
        <v>309</v>
      </c>
      <c r="H328" s="28">
        <v>0</v>
      </c>
      <c r="I328" s="28">
        <f>ROUND(ROUND(H328,2)*ROUND(G328,3),2)</f>
        <v>0</v>
      </c>
      <c r="J328" s="26" t="s">
        <v>62</v>
      </c>
      <c r="O328">
        <f>(I328*21)/100</f>
        <v>0</v>
      </c>
      <c r="P328" t="s">
        <v>27</v>
      </c>
    </row>
    <row r="329" spans="1:16" x14ac:dyDescent="0.2">
      <c r="A329" s="29" t="s">
        <v>54</v>
      </c>
      <c r="E329" s="30" t="s">
        <v>242</v>
      </c>
    </row>
    <row r="330" spans="1:16" x14ac:dyDescent="0.2">
      <c r="A330" s="33" t="s">
        <v>56</v>
      </c>
      <c r="E330" s="32" t="s">
        <v>243</v>
      </c>
    </row>
    <row r="331" spans="1:16" x14ac:dyDescent="0.2">
      <c r="A331" s="19" t="s">
        <v>49</v>
      </c>
      <c r="B331" s="24" t="s">
        <v>615</v>
      </c>
      <c r="C331" s="24" t="s">
        <v>616</v>
      </c>
      <c r="D331" s="19" t="s">
        <v>51</v>
      </c>
      <c r="E331" s="25" t="s">
        <v>617</v>
      </c>
      <c r="F331" s="26" t="s">
        <v>223</v>
      </c>
      <c r="G331" s="27">
        <v>561.95000000000005</v>
      </c>
      <c r="H331" s="28">
        <v>0</v>
      </c>
      <c r="I331" s="28">
        <f>ROUND(ROUND(H331,2)*ROUND(G331,3),2)</f>
        <v>0</v>
      </c>
      <c r="J331" s="26" t="s">
        <v>62</v>
      </c>
      <c r="O331">
        <f>(I331*21)/100</f>
        <v>0</v>
      </c>
      <c r="P331" t="s">
        <v>27</v>
      </c>
    </row>
    <row r="332" spans="1:16" x14ac:dyDescent="0.2">
      <c r="A332" s="29" t="s">
        <v>54</v>
      </c>
      <c r="E332" s="30" t="s">
        <v>51</v>
      </c>
    </row>
    <row r="333" spans="1:16" ht="25.5" x14ac:dyDescent="0.2">
      <c r="A333" s="33" t="s">
        <v>56</v>
      </c>
      <c r="E333" s="32" t="s">
        <v>618</v>
      </c>
    </row>
    <row r="334" spans="1:16" ht="25.5" x14ac:dyDescent="0.2">
      <c r="A334" s="19" t="s">
        <v>49</v>
      </c>
      <c r="B334" s="24" t="s">
        <v>619</v>
      </c>
      <c r="C334" s="24" t="s">
        <v>620</v>
      </c>
      <c r="D334" s="19" t="s">
        <v>51</v>
      </c>
      <c r="E334" s="25" t="s">
        <v>621</v>
      </c>
      <c r="F334" s="26" t="s">
        <v>223</v>
      </c>
      <c r="G334" s="27">
        <v>418.69</v>
      </c>
      <c r="H334" s="28">
        <v>0</v>
      </c>
      <c r="I334" s="28">
        <f>ROUND(ROUND(H334,2)*ROUND(G334,3),2)</f>
        <v>0</v>
      </c>
      <c r="J334" s="26" t="s">
        <v>62</v>
      </c>
      <c r="O334">
        <f>(I334*21)/100</f>
        <v>0</v>
      </c>
      <c r="P334" t="s">
        <v>27</v>
      </c>
    </row>
    <row r="335" spans="1:16" x14ac:dyDescent="0.2">
      <c r="A335" s="29" t="s">
        <v>54</v>
      </c>
      <c r="E335" s="30" t="s">
        <v>51</v>
      </c>
    </row>
    <row r="336" spans="1:16" x14ac:dyDescent="0.2">
      <c r="A336" s="33" t="s">
        <v>56</v>
      </c>
      <c r="E336" s="32" t="s">
        <v>622</v>
      </c>
    </row>
    <row r="337" spans="1:16" x14ac:dyDescent="0.2">
      <c r="A337" s="19" t="s">
        <v>49</v>
      </c>
      <c r="B337" s="24" t="s">
        <v>623</v>
      </c>
      <c r="C337" s="24" t="s">
        <v>624</v>
      </c>
      <c r="D337" s="19" t="s">
        <v>51</v>
      </c>
      <c r="E337" s="25" t="s">
        <v>625</v>
      </c>
      <c r="F337" s="26" t="s">
        <v>223</v>
      </c>
      <c r="G337" s="27">
        <v>113.12</v>
      </c>
      <c r="H337" s="28">
        <v>0</v>
      </c>
      <c r="I337" s="28">
        <f>ROUND(ROUND(H337,2)*ROUND(G337,3),2)</f>
        <v>0</v>
      </c>
      <c r="J337" s="26" t="s">
        <v>62</v>
      </c>
      <c r="O337">
        <f>(I337*21)/100</f>
        <v>0</v>
      </c>
      <c r="P337" t="s">
        <v>27</v>
      </c>
    </row>
    <row r="338" spans="1:16" ht="25.5" x14ac:dyDescent="0.2">
      <c r="A338" s="29" t="s">
        <v>54</v>
      </c>
      <c r="E338" s="30" t="s">
        <v>626</v>
      </c>
    </row>
    <row r="339" spans="1:16" x14ac:dyDescent="0.2">
      <c r="A339" s="33" t="s">
        <v>56</v>
      </c>
      <c r="E339" s="32" t="s">
        <v>627</v>
      </c>
    </row>
    <row r="340" spans="1:16" x14ac:dyDescent="0.2">
      <c r="A340" s="19" t="s">
        <v>49</v>
      </c>
      <c r="B340" s="24" t="s">
        <v>628</v>
      </c>
      <c r="C340" s="24" t="s">
        <v>629</v>
      </c>
      <c r="D340" s="19" t="s">
        <v>51</v>
      </c>
      <c r="E340" s="25" t="s">
        <v>630</v>
      </c>
      <c r="F340" s="26" t="s">
        <v>177</v>
      </c>
      <c r="G340" s="27">
        <v>112</v>
      </c>
      <c r="H340" s="28">
        <v>0</v>
      </c>
      <c r="I340" s="28">
        <f>ROUND(ROUND(H340,2)*ROUND(G340,3),2)</f>
        <v>0</v>
      </c>
      <c r="J340" s="26" t="s">
        <v>62</v>
      </c>
      <c r="O340">
        <f>(I340*21)/100</f>
        <v>0</v>
      </c>
      <c r="P340" t="s">
        <v>27</v>
      </c>
    </row>
    <row r="341" spans="1:16" x14ac:dyDescent="0.2">
      <c r="A341" s="29" t="s">
        <v>54</v>
      </c>
      <c r="E341" s="30" t="s">
        <v>631</v>
      </c>
    </row>
    <row r="342" spans="1:16" x14ac:dyDescent="0.2">
      <c r="A342" s="33" t="s">
        <v>56</v>
      </c>
      <c r="E342" s="32" t="s">
        <v>632</v>
      </c>
    </row>
    <row r="343" spans="1:16" x14ac:dyDescent="0.2">
      <c r="A343" s="19" t="s">
        <v>49</v>
      </c>
      <c r="B343" s="24" t="s">
        <v>633</v>
      </c>
      <c r="C343" s="24" t="s">
        <v>634</v>
      </c>
      <c r="D343" s="19" t="s">
        <v>51</v>
      </c>
      <c r="E343" s="25" t="s">
        <v>635</v>
      </c>
      <c r="F343" s="26" t="s">
        <v>177</v>
      </c>
      <c r="G343" s="27">
        <v>90.2</v>
      </c>
      <c r="H343" s="28">
        <v>0</v>
      </c>
      <c r="I343" s="28">
        <f>ROUND(ROUND(H343,2)*ROUND(G343,3),2)</f>
        <v>0</v>
      </c>
      <c r="J343" s="26" t="s">
        <v>62</v>
      </c>
      <c r="O343">
        <f>(I343*21)/100</f>
        <v>0</v>
      </c>
      <c r="P343" t="s">
        <v>27</v>
      </c>
    </row>
    <row r="344" spans="1:16" x14ac:dyDescent="0.2">
      <c r="A344" s="29" t="s">
        <v>54</v>
      </c>
      <c r="E344" s="30" t="s">
        <v>213</v>
      </c>
    </row>
    <row r="345" spans="1:16" x14ac:dyDescent="0.2">
      <c r="A345" s="33" t="s">
        <v>56</v>
      </c>
      <c r="E345" s="32" t="s">
        <v>636</v>
      </c>
    </row>
    <row r="346" spans="1:16" x14ac:dyDescent="0.2">
      <c r="A346" s="19" t="s">
        <v>49</v>
      </c>
      <c r="B346" s="24" t="s">
        <v>637</v>
      </c>
      <c r="C346" s="24" t="s">
        <v>638</v>
      </c>
      <c r="D346" s="19" t="s">
        <v>51</v>
      </c>
      <c r="E346" s="25" t="s">
        <v>639</v>
      </c>
      <c r="F346" s="26" t="s">
        <v>223</v>
      </c>
      <c r="G346" s="27">
        <v>2</v>
      </c>
      <c r="H346" s="28">
        <v>0</v>
      </c>
      <c r="I346" s="28">
        <f>ROUND(ROUND(H346,2)*ROUND(G346,3),2)</f>
        <v>0</v>
      </c>
      <c r="J346" s="26" t="s">
        <v>62</v>
      </c>
      <c r="O346">
        <f>(I346*21)/100</f>
        <v>0</v>
      </c>
      <c r="P346" t="s">
        <v>27</v>
      </c>
    </row>
    <row r="347" spans="1:16" ht="38.25" x14ac:dyDescent="0.2">
      <c r="A347" s="29" t="s">
        <v>54</v>
      </c>
      <c r="E347" s="30" t="s">
        <v>640</v>
      </c>
    </row>
    <row r="348" spans="1:16" x14ac:dyDescent="0.2">
      <c r="A348" s="33" t="s">
        <v>56</v>
      </c>
      <c r="E348" s="32" t="s">
        <v>641</v>
      </c>
    </row>
    <row r="349" spans="1:16" x14ac:dyDescent="0.2">
      <c r="A349" s="19" t="s">
        <v>49</v>
      </c>
      <c r="B349" s="24" t="s">
        <v>642</v>
      </c>
      <c r="C349" s="24" t="s">
        <v>643</v>
      </c>
      <c r="D349" s="19" t="s">
        <v>51</v>
      </c>
      <c r="E349" s="25" t="s">
        <v>644</v>
      </c>
      <c r="F349" s="26" t="s">
        <v>121</v>
      </c>
      <c r="G349" s="27">
        <v>10</v>
      </c>
      <c r="H349" s="28">
        <v>0</v>
      </c>
      <c r="I349" s="28">
        <f>ROUND(ROUND(H349,2)*ROUND(G349,3),2)</f>
        <v>0</v>
      </c>
      <c r="J349" s="26" t="s">
        <v>62</v>
      </c>
      <c r="O349">
        <f>(I349*21)/100</f>
        <v>0</v>
      </c>
      <c r="P349" t="s">
        <v>27</v>
      </c>
    </row>
    <row r="350" spans="1:16" x14ac:dyDescent="0.2">
      <c r="A350" s="29" t="s">
        <v>54</v>
      </c>
      <c r="E350" s="30" t="s">
        <v>645</v>
      </c>
    </row>
    <row r="351" spans="1:16" x14ac:dyDescent="0.2">
      <c r="A351" s="33" t="s">
        <v>56</v>
      </c>
      <c r="E351" s="32" t="s">
        <v>646</v>
      </c>
    </row>
    <row r="352" spans="1:16" x14ac:dyDescent="0.2">
      <c r="A352" s="19" t="s">
        <v>49</v>
      </c>
      <c r="B352" s="24" t="s">
        <v>647</v>
      </c>
      <c r="C352" s="24" t="s">
        <v>648</v>
      </c>
      <c r="D352" s="19" t="s">
        <v>51</v>
      </c>
      <c r="E352" s="25" t="s">
        <v>649</v>
      </c>
      <c r="F352" s="26" t="s">
        <v>121</v>
      </c>
      <c r="G352" s="27">
        <v>80</v>
      </c>
      <c r="H352" s="28">
        <v>0</v>
      </c>
      <c r="I352" s="28">
        <f>ROUND(ROUND(H352,2)*ROUND(G352,3),2)</f>
        <v>0</v>
      </c>
      <c r="J352" s="26" t="s">
        <v>62</v>
      </c>
      <c r="O352">
        <f>(I352*21)/100</f>
        <v>0</v>
      </c>
      <c r="P352" t="s">
        <v>27</v>
      </c>
    </row>
    <row r="353" spans="1:16" x14ac:dyDescent="0.2">
      <c r="A353" s="29" t="s">
        <v>54</v>
      </c>
      <c r="E353" s="30" t="s">
        <v>650</v>
      </c>
    </row>
    <row r="354" spans="1:16" x14ac:dyDescent="0.2">
      <c r="A354" s="33" t="s">
        <v>56</v>
      </c>
      <c r="E354" s="32" t="s">
        <v>651</v>
      </c>
    </row>
    <row r="355" spans="1:16" x14ac:dyDescent="0.2">
      <c r="A355" s="19" t="s">
        <v>49</v>
      </c>
      <c r="B355" s="24" t="s">
        <v>652</v>
      </c>
      <c r="C355" s="24" t="s">
        <v>653</v>
      </c>
      <c r="D355" s="19" t="s">
        <v>51</v>
      </c>
      <c r="E355" s="25" t="s">
        <v>654</v>
      </c>
      <c r="F355" s="26" t="s">
        <v>177</v>
      </c>
      <c r="G355" s="27">
        <v>3011.2719999999999</v>
      </c>
      <c r="H355" s="28">
        <v>0</v>
      </c>
      <c r="I355" s="28">
        <f>ROUND(ROUND(H355,2)*ROUND(G355,3),2)</f>
        <v>0</v>
      </c>
      <c r="J355" s="26" t="s">
        <v>62</v>
      </c>
      <c r="O355">
        <f>(I355*21)/100</f>
        <v>0</v>
      </c>
      <c r="P355" t="s">
        <v>27</v>
      </c>
    </row>
    <row r="356" spans="1:16" x14ac:dyDescent="0.2">
      <c r="A356" s="29" t="s">
        <v>54</v>
      </c>
      <c r="E356" s="30" t="s">
        <v>655</v>
      </c>
    </row>
    <row r="357" spans="1:16" ht="38.25" x14ac:dyDescent="0.2">
      <c r="A357" s="33" t="s">
        <v>56</v>
      </c>
      <c r="E357" s="32" t="s">
        <v>656</v>
      </c>
    </row>
    <row r="358" spans="1:16" x14ac:dyDescent="0.2">
      <c r="A358" s="19" t="s">
        <v>49</v>
      </c>
      <c r="B358" s="24" t="s">
        <v>657</v>
      </c>
      <c r="C358" s="24" t="s">
        <v>658</v>
      </c>
      <c r="D358" s="19" t="s">
        <v>51</v>
      </c>
      <c r="E358" s="25" t="s">
        <v>659</v>
      </c>
      <c r="F358" s="26" t="s">
        <v>177</v>
      </c>
      <c r="G358" s="27">
        <v>19.95</v>
      </c>
      <c r="H358" s="28">
        <v>0</v>
      </c>
      <c r="I358" s="28">
        <f>ROUND(ROUND(H358,2)*ROUND(G358,3),2)</f>
        <v>0</v>
      </c>
      <c r="J358" s="26" t="s">
        <v>62</v>
      </c>
      <c r="O358">
        <f>(I358*21)/100</f>
        <v>0</v>
      </c>
      <c r="P358" t="s">
        <v>27</v>
      </c>
    </row>
    <row r="359" spans="1:16" x14ac:dyDescent="0.2">
      <c r="A359" s="29" t="s">
        <v>54</v>
      </c>
      <c r="E359" s="30" t="s">
        <v>660</v>
      </c>
    </row>
    <row r="360" spans="1:16" x14ac:dyDescent="0.2">
      <c r="A360" s="33" t="s">
        <v>56</v>
      </c>
      <c r="E360" s="32" t="s">
        <v>661</v>
      </c>
    </row>
    <row r="361" spans="1:16" x14ac:dyDescent="0.2">
      <c r="A361" s="19" t="s">
        <v>49</v>
      </c>
      <c r="B361" s="24" t="s">
        <v>662</v>
      </c>
      <c r="C361" s="24" t="s">
        <v>663</v>
      </c>
      <c r="D361" s="19" t="s">
        <v>51</v>
      </c>
      <c r="E361" s="25" t="s">
        <v>664</v>
      </c>
      <c r="F361" s="26" t="s">
        <v>177</v>
      </c>
      <c r="G361" s="27">
        <v>2425.17</v>
      </c>
      <c r="H361" s="28">
        <v>0</v>
      </c>
      <c r="I361" s="28">
        <f>ROUND(ROUND(H361,2)*ROUND(G361,3),2)</f>
        <v>0</v>
      </c>
      <c r="J361" s="26" t="s">
        <v>62</v>
      </c>
      <c r="O361">
        <f>(I361*21)/100</f>
        <v>0</v>
      </c>
      <c r="P361" t="s">
        <v>27</v>
      </c>
    </row>
    <row r="362" spans="1:16" x14ac:dyDescent="0.2">
      <c r="A362" s="29" t="s">
        <v>54</v>
      </c>
      <c r="E362" s="30" t="s">
        <v>665</v>
      </c>
    </row>
    <row r="363" spans="1:16" ht="51" x14ac:dyDescent="0.2">
      <c r="A363" s="33" t="s">
        <v>56</v>
      </c>
      <c r="E363" s="32" t="s">
        <v>666</v>
      </c>
    </row>
    <row r="364" spans="1:16" x14ac:dyDescent="0.2">
      <c r="A364" s="19" t="s">
        <v>49</v>
      </c>
      <c r="B364" s="24" t="s">
        <v>667</v>
      </c>
      <c r="C364" s="24" t="s">
        <v>668</v>
      </c>
      <c r="D364" s="19" t="s">
        <v>68</v>
      </c>
      <c r="E364" s="25" t="s">
        <v>669</v>
      </c>
      <c r="F364" s="26" t="s">
        <v>177</v>
      </c>
      <c r="G364" s="27">
        <v>748.4</v>
      </c>
      <c r="H364" s="28">
        <v>0</v>
      </c>
      <c r="I364" s="28">
        <f>ROUND(ROUND(H364,2)*ROUND(G364,3),2)</f>
        <v>0</v>
      </c>
      <c r="J364" s="26" t="s">
        <v>62</v>
      </c>
      <c r="O364">
        <f>(I364*21)/100</f>
        <v>0</v>
      </c>
      <c r="P364" t="s">
        <v>27</v>
      </c>
    </row>
    <row r="365" spans="1:16" x14ac:dyDescent="0.2">
      <c r="A365" s="29" t="s">
        <v>54</v>
      </c>
      <c r="E365" s="30" t="s">
        <v>665</v>
      </c>
    </row>
    <row r="366" spans="1:16" x14ac:dyDescent="0.2">
      <c r="A366" s="33" t="s">
        <v>56</v>
      </c>
      <c r="E366" s="32" t="s">
        <v>670</v>
      </c>
    </row>
    <row r="367" spans="1:16" x14ac:dyDescent="0.2">
      <c r="A367" s="19" t="s">
        <v>49</v>
      </c>
      <c r="B367" s="24" t="s">
        <v>671</v>
      </c>
      <c r="C367" s="24" t="s">
        <v>668</v>
      </c>
      <c r="D367" s="19" t="s">
        <v>70</v>
      </c>
      <c r="E367" s="25" t="s">
        <v>669</v>
      </c>
      <c r="F367" s="26" t="s">
        <v>177</v>
      </c>
      <c r="G367" s="27">
        <v>225.86</v>
      </c>
      <c r="H367" s="28">
        <v>0</v>
      </c>
      <c r="I367" s="28">
        <f>ROUND(ROUND(H367,2)*ROUND(G367,3),2)</f>
        <v>0</v>
      </c>
      <c r="J367" s="26" t="s">
        <v>62</v>
      </c>
      <c r="O367">
        <f>(I367*21)/100</f>
        <v>0</v>
      </c>
      <c r="P367" t="s">
        <v>27</v>
      </c>
    </row>
    <row r="368" spans="1:16" x14ac:dyDescent="0.2">
      <c r="A368" s="29" t="s">
        <v>54</v>
      </c>
      <c r="E368" s="30" t="s">
        <v>672</v>
      </c>
    </row>
    <row r="369" spans="1:16" x14ac:dyDescent="0.2">
      <c r="A369" s="33" t="s">
        <v>56</v>
      </c>
      <c r="E369" s="32" t="s">
        <v>673</v>
      </c>
    </row>
    <row r="370" spans="1:16" x14ac:dyDescent="0.2">
      <c r="A370" s="19" t="s">
        <v>49</v>
      </c>
      <c r="B370" s="24" t="s">
        <v>674</v>
      </c>
      <c r="C370" s="24" t="s">
        <v>675</v>
      </c>
      <c r="D370" s="19" t="s">
        <v>51</v>
      </c>
      <c r="E370" s="25" t="s">
        <v>676</v>
      </c>
      <c r="F370" s="26" t="s">
        <v>177</v>
      </c>
      <c r="G370" s="27">
        <v>748.4</v>
      </c>
      <c r="H370" s="28">
        <v>0</v>
      </c>
      <c r="I370" s="28">
        <f>ROUND(ROUND(H370,2)*ROUND(G370,3),2)</f>
        <v>0</v>
      </c>
      <c r="J370" s="26" t="s">
        <v>62</v>
      </c>
      <c r="O370">
        <f>(I370*21)/100</f>
        <v>0</v>
      </c>
      <c r="P370" t="s">
        <v>27</v>
      </c>
    </row>
    <row r="371" spans="1:16" ht="25.5" x14ac:dyDescent="0.2">
      <c r="A371" s="29" t="s">
        <v>54</v>
      </c>
      <c r="E371" s="30" t="s">
        <v>677</v>
      </c>
    </row>
    <row r="372" spans="1:16" x14ac:dyDescent="0.2">
      <c r="A372" s="33" t="s">
        <v>56</v>
      </c>
      <c r="E372" s="32" t="s">
        <v>670</v>
      </c>
    </row>
    <row r="373" spans="1:16" x14ac:dyDescent="0.2">
      <c r="A373" s="19" t="s">
        <v>49</v>
      </c>
      <c r="B373" s="24" t="s">
        <v>678</v>
      </c>
      <c r="C373" s="24" t="s">
        <v>679</v>
      </c>
      <c r="D373" s="19" t="s">
        <v>51</v>
      </c>
      <c r="E373" s="25" t="s">
        <v>680</v>
      </c>
      <c r="F373" s="26" t="s">
        <v>177</v>
      </c>
      <c r="G373" s="27">
        <v>282.97000000000003</v>
      </c>
      <c r="H373" s="28">
        <v>0</v>
      </c>
      <c r="I373" s="28">
        <f>ROUND(ROUND(H373,2)*ROUND(G373,3),2)</f>
        <v>0</v>
      </c>
      <c r="J373" s="26" t="s">
        <v>62</v>
      </c>
      <c r="O373">
        <f>(I373*21)/100</f>
        <v>0</v>
      </c>
      <c r="P373" t="s">
        <v>27</v>
      </c>
    </row>
    <row r="374" spans="1:16" ht="25.5" x14ac:dyDescent="0.2">
      <c r="A374" s="29" t="s">
        <v>54</v>
      </c>
      <c r="E374" s="30" t="s">
        <v>677</v>
      </c>
    </row>
    <row r="375" spans="1:16" ht="38.25" x14ac:dyDescent="0.2">
      <c r="A375" s="33" t="s">
        <v>56</v>
      </c>
      <c r="E375" s="32" t="s">
        <v>681</v>
      </c>
    </row>
    <row r="376" spans="1:16" x14ac:dyDescent="0.2">
      <c r="A376" s="19" t="s">
        <v>49</v>
      </c>
      <c r="B376" s="24" t="s">
        <v>682</v>
      </c>
      <c r="C376" s="24" t="s">
        <v>683</v>
      </c>
      <c r="D376" s="19" t="s">
        <v>51</v>
      </c>
      <c r="E376" s="25" t="s">
        <v>684</v>
      </c>
      <c r="F376" s="26" t="s">
        <v>177</v>
      </c>
      <c r="G376" s="27">
        <v>525</v>
      </c>
      <c r="H376" s="28">
        <v>0</v>
      </c>
      <c r="I376" s="28">
        <f>ROUND(ROUND(H376,2)*ROUND(G376,3),2)</f>
        <v>0</v>
      </c>
      <c r="J376" s="26" t="s">
        <v>62</v>
      </c>
      <c r="O376">
        <f>(I376*21)/100</f>
        <v>0</v>
      </c>
      <c r="P376" t="s">
        <v>27</v>
      </c>
    </row>
    <row r="377" spans="1:16" ht="25.5" x14ac:dyDescent="0.2">
      <c r="A377" s="29" t="s">
        <v>54</v>
      </c>
      <c r="E377" s="30" t="s">
        <v>685</v>
      </c>
    </row>
    <row r="378" spans="1:16" x14ac:dyDescent="0.2">
      <c r="A378" s="33" t="s">
        <v>56</v>
      </c>
      <c r="E378" s="32" t="s">
        <v>686</v>
      </c>
    </row>
    <row r="379" spans="1:16" x14ac:dyDescent="0.2">
      <c r="A379" s="19" t="s">
        <v>49</v>
      </c>
      <c r="B379" s="24" t="s">
        <v>687</v>
      </c>
      <c r="C379" s="24" t="s">
        <v>688</v>
      </c>
      <c r="D379" s="19" t="s">
        <v>51</v>
      </c>
      <c r="E379" s="25" t="s">
        <v>689</v>
      </c>
      <c r="F379" s="26" t="s">
        <v>223</v>
      </c>
      <c r="G379" s="27">
        <v>335</v>
      </c>
      <c r="H379" s="28">
        <v>0</v>
      </c>
      <c r="I379" s="28">
        <f>ROUND(ROUND(H379,2)*ROUND(G379,3),2)</f>
        <v>0</v>
      </c>
      <c r="J379" s="26"/>
      <c r="O379">
        <f>(I379*21)/100</f>
        <v>0</v>
      </c>
      <c r="P379" t="s">
        <v>27</v>
      </c>
    </row>
    <row r="380" spans="1:16" ht="25.5" x14ac:dyDescent="0.2">
      <c r="A380" s="29" t="s">
        <v>54</v>
      </c>
      <c r="E380" s="30" t="s">
        <v>690</v>
      </c>
    </row>
    <row r="381" spans="1:16" x14ac:dyDescent="0.2">
      <c r="A381" s="33" t="s">
        <v>56</v>
      </c>
      <c r="E381" s="32" t="s">
        <v>691</v>
      </c>
    </row>
    <row r="382" spans="1:16" x14ac:dyDescent="0.2">
      <c r="A382" s="19" t="s">
        <v>49</v>
      </c>
      <c r="B382" s="24" t="s">
        <v>692</v>
      </c>
      <c r="C382" s="24" t="s">
        <v>693</v>
      </c>
      <c r="D382" s="19" t="s">
        <v>51</v>
      </c>
      <c r="E382" s="25" t="s">
        <v>694</v>
      </c>
      <c r="F382" s="26" t="s">
        <v>212</v>
      </c>
      <c r="G382" s="27">
        <v>43.637999999999998</v>
      </c>
      <c r="H382" s="28">
        <v>0</v>
      </c>
      <c r="I382" s="28">
        <f>ROUND(ROUND(H382,2)*ROUND(G382,3),2)</f>
        <v>0</v>
      </c>
      <c r="J382" s="26" t="s">
        <v>62</v>
      </c>
      <c r="O382">
        <f>(I382*21)/100</f>
        <v>0</v>
      </c>
      <c r="P382" t="s">
        <v>27</v>
      </c>
    </row>
    <row r="383" spans="1:16" x14ac:dyDescent="0.2">
      <c r="A383" s="29" t="s">
        <v>54</v>
      </c>
      <c r="E383" s="30" t="s">
        <v>213</v>
      </c>
    </row>
    <row r="384" spans="1:16" ht="38.25" x14ac:dyDescent="0.2">
      <c r="A384" s="33" t="s">
        <v>56</v>
      </c>
      <c r="E384" s="32" t="s">
        <v>695</v>
      </c>
    </row>
    <row r="385" spans="1:16" x14ac:dyDescent="0.2">
      <c r="A385" s="19" t="s">
        <v>49</v>
      </c>
      <c r="B385" s="24" t="s">
        <v>696</v>
      </c>
      <c r="C385" s="24" t="s">
        <v>697</v>
      </c>
      <c r="D385" s="19" t="s">
        <v>51</v>
      </c>
      <c r="E385" s="25" t="s">
        <v>698</v>
      </c>
      <c r="F385" s="26" t="s">
        <v>212</v>
      </c>
      <c r="G385" s="27">
        <v>11.930999999999999</v>
      </c>
      <c r="H385" s="28">
        <v>0</v>
      </c>
      <c r="I385" s="28">
        <f>ROUND(ROUND(H385,2)*ROUND(G385,3),2)</f>
        <v>0</v>
      </c>
      <c r="J385" s="26" t="s">
        <v>62</v>
      </c>
      <c r="O385">
        <f>(I385*21)/100</f>
        <v>0</v>
      </c>
      <c r="P385" t="s">
        <v>27</v>
      </c>
    </row>
    <row r="386" spans="1:16" x14ac:dyDescent="0.2">
      <c r="A386" s="29" t="s">
        <v>54</v>
      </c>
      <c r="E386" s="30" t="s">
        <v>213</v>
      </c>
    </row>
    <row r="387" spans="1:16" x14ac:dyDescent="0.2">
      <c r="A387" s="33" t="s">
        <v>56</v>
      </c>
      <c r="E387" s="32" t="s">
        <v>699</v>
      </c>
    </row>
    <row r="388" spans="1:16" x14ac:dyDescent="0.2">
      <c r="A388" s="19" t="s">
        <v>49</v>
      </c>
      <c r="B388" s="24" t="s">
        <v>700</v>
      </c>
      <c r="C388" s="24" t="s">
        <v>701</v>
      </c>
      <c r="D388" s="19" t="s">
        <v>68</v>
      </c>
      <c r="E388" s="25" t="s">
        <v>702</v>
      </c>
      <c r="F388" s="26" t="s">
        <v>212</v>
      </c>
      <c r="G388" s="27">
        <v>256.49700000000001</v>
      </c>
      <c r="H388" s="28">
        <v>0</v>
      </c>
      <c r="I388" s="28">
        <f>ROUND(ROUND(H388,2)*ROUND(G388,3),2)</f>
        <v>0</v>
      </c>
      <c r="J388" s="26" t="s">
        <v>62</v>
      </c>
      <c r="O388">
        <f>(I388*21)/100</f>
        <v>0</v>
      </c>
      <c r="P388" t="s">
        <v>27</v>
      </c>
    </row>
    <row r="389" spans="1:16" x14ac:dyDescent="0.2">
      <c r="A389" s="29" t="s">
        <v>54</v>
      </c>
      <c r="E389" s="30" t="s">
        <v>213</v>
      </c>
    </row>
    <row r="390" spans="1:16" ht="63.75" x14ac:dyDescent="0.2">
      <c r="A390" s="33" t="s">
        <v>56</v>
      </c>
      <c r="E390" s="32" t="s">
        <v>703</v>
      </c>
    </row>
    <row r="391" spans="1:16" x14ac:dyDescent="0.2">
      <c r="A391" s="19" t="s">
        <v>49</v>
      </c>
      <c r="B391" s="24" t="s">
        <v>704</v>
      </c>
      <c r="C391" s="24" t="s">
        <v>701</v>
      </c>
      <c r="D391" s="19" t="s">
        <v>70</v>
      </c>
      <c r="E391" s="25" t="s">
        <v>702</v>
      </c>
      <c r="F391" s="26" t="s">
        <v>212</v>
      </c>
      <c r="G391" s="27">
        <v>58.564</v>
      </c>
      <c r="H391" s="28">
        <v>0</v>
      </c>
      <c r="I391" s="28">
        <f>ROUND(ROUND(H391,2)*ROUND(G391,3),2)</f>
        <v>0</v>
      </c>
      <c r="J391" s="26" t="s">
        <v>62</v>
      </c>
      <c r="O391">
        <f>(I391*21)/100</f>
        <v>0</v>
      </c>
      <c r="P391" t="s">
        <v>27</v>
      </c>
    </row>
    <row r="392" spans="1:16" x14ac:dyDescent="0.2">
      <c r="A392" s="29" t="s">
        <v>54</v>
      </c>
      <c r="E392" s="30" t="s">
        <v>213</v>
      </c>
    </row>
    <row r="393" spans="1:16" ht="76.5" x14ac:dyDescent="0.2">
      <c r="A393" s="33" t="s">
        <v>56</v>
      </c>
      <c r="E393" s="32" t="s">
        <v>705</v>
      </c>
    </row>
    <row r="394" spans="1:16" x14ac:dyDescent="0.2">
      <c r="A394" s="19" t="s">
        <v>49</v>
      </c>
      <c r="B394" s="24" t="s">
        <v>706</v>
      </c>
      <c r="C394" s="24" t="s">
        <v>707</v>
      </c>
      <c r="D394" s="19" t="s">
        <v>51</v>
      </c>
      <c r="E394" s="25" t="s">
        <v>708</v>
      </c>
      <c r="F394" s="26" t="s">
        <v>223</v>
      </c>
      <c r="G394" s="27">
        <v>97.02</v>
      </c>
      <c r="H394" s="28">
        <v>0</v>
      </c>
      <c r="I394" s="28">
        <f>ROUND(ROUND(H394,2)*ROUND(G394,3),2)</f>
        <v>0</v>
      </c>
      <c r="J394" s="26" t="s">
        <v>62</v>
      </c>
      <c r="O394">
        <f>(I394*21)/100</f>
        <v>0</v>
      </c>
      <c r="P394" t="s">
        <v>27</v>
      </c>
    </row>
    <row r="395" spans="1:16" x14ac:dyDescent="0.2">
      <c r="A395" s="29" t="s">
        <v>54</v>
      </c>
      <c r="E395" s="30" t="s">
        <v>213</v>
      </c>
    </row>
    <row r="396" spans="1:16" x14ac:dyDescent="0.2">
      <c r="A396" s="33" t="s">
        <v>56</v>
      </c>
      <c r="E396" s="32" t="s">
        <v>709</v>
      </c>
    </row>
    <row r="397" spans="1:16" x14ac:dyDescent="0.2">
      <c r="A397" s="19" t="s">
        <v>49</v>
      </c>
      <c r="B397" s="24" t="s">
        <v>710</v>
      </c>
      <c r="C397" s="24" t="s">
        <v>711</v>
      </c>
      <c r="D397" s="19" t="s">
        <v>51</v>
      </c>
      <c r="E397" s="25" t="s">
        <v>712</v>
      </c>
      <c r="F397" s="26" t="s">
        <v>121</v>
      </c>
      <c r="G397" s="27">
        <v>10</v>
      </c>
      <c r="H397" s="28">
        <v>0</v>
      </c>
      <c r="I397" s="28">
        <f>ROUND(ROUND(H397,2)*ROUND(G397,3),2)</f>
        <v>0</v>
      </c>
      <c r="J397" s="26" t="s">
        <v>62</v>
      </c>
      <c r="O397">
        <f>(I397*21)/100</f>
        <v>0</v>
      </c>
      <c r="P397" t="s">
        <v>27</v>
      </c>
    </row>
    <row r="398" spans="1:16" x14ac:dyDescent="0.2">
      <c r="A398" s="29" t="s">
        <v>54</v>
      </c>
      <c r="E398" s="30" t="s">
        <v>213</v>
      </c>
    </row>
    <row r="399" spans="1:16" x14ac:dyDescent="0.2">
      <c r="A399" s="33" t="s">
        <v>56</v>
      </c>
      <c r="E399" s="32" t="s">
        <v>646</v>
      </c>
    </row>
    <row r="400" spans="1:16" x14ac:dyDescent="0.2">
      <c r="A400" s="19" t="s">
        <v>49</v>
      </c>
      <c r="B400" s="24" t="s">
        <v>713</v>
      </c>
      <c r="C400" s="24" t="s">
        <v>714</v>
      </c>
      <c r="D400" s="19" t="s">
        <v>51</v>
      </c>
      <c r="E400" s="25" t="s">
        <v>715</v>
      </c>
      <c r="F400" s="26" t="s">
        <v>223</v>
      </c>
      <c r="G400" s="27">
        <v>47.86</v>
      </c>
      <c r="H400" s="28">
        <v>0</v>
      </c>
      <c r="I400" s="28">
        <f>ROUND(ROUND(H400,2)*ROUND(G400,3),2)</f>
        <v>0</v>
      </c>
      <c r="J400" s="26" t="s">
        <v>62</v>
      </c>
      <c r="O400">
        <f>(I400*21)/100</f>
        <v>0</v>
      </c>
      <c r="P400" t="s">
        <v>27</v>
      </c>
    </row>
    <row r="401" spans="1:16" x14ac:dyDescent="0.2">
      <c r="A401" s="29" t="s">
        <v>54</v>
      </c>
      <c r="E401" s="30" t="s">
        <v>716</v>
      </c>
    </row>
    <row r="402" spans="1:16" x14ac:dyDescent="0.2">
      <c r="A402" s="33" t="s">
        <v>56</v>
      </c>
      <c r="E402" s="32" t="s">
        <v>717</v>
      </c>
    </row>
    <row r="403" spans="1:16" x14ac:dyDescent="0.2">
      <c r="A403" s="19" t="s">
        <v>49</v>
      </c>
      <c r="B403" s="24" t="s">
        <v>718</v>
      </c>
      <c r="C403" s="24" t="s">
        <v>719</v>
      </c>
      <c r="D403" s="19" t="s">
        <v>51</v>
      </c>
      <c r="E403" s="25" t="s">
        <v>720</v>
      </c>
      <c r="F403" s="26" t="s">
        <v>177</v>
      </c>
      <c r="G403" s="27">
        <v>2231.5039999999999</v>
      </c>
      <c r="H403" s="28">
        <v>0</v>
      </c>
      <c r="I403" s="28">
        <f>ROUND(ROUND(H403,2)*ROUND(G403,3),2)</f>
        <v>0</v>
      </c>
      <c r="J403" s="26" t="s">
        <v>62</v>
      </c>
      <c r="O403">
        <f>(I403*21)/100</f>
        <v>0</v>
      </c>
      <c r="P403" t="s">
        <v>27</v>
      </c>
    </row>
    <row r="404" spans="1:16" x14ac:dyDescent="0.2">
      <c r="A404" s="29" t="s">
        <v>54</v>
      </c>
      <c r="E404" s="30" t="s">
        <v>213</v>
      </c>
    </row>
    <row r="405" spans="1:16" x14ac:dyDescent="0.2">
      <c r="A405" s="31" t="s">
        <v>56</v>
      </c>
      <c r="E405" s="32" t="s">
        <v>721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C1" s="2"/>
      <c r="D1" s="2"/>
      <c r="E1" s="2" t="s">
        <v>0</v>
      </c>
      <c r="F1" s="2"/>
      <c r="G1" s="2"/>
      <c r="H1" s="2"/>
      <c r="I1" s="2"/>
      <c r="J1" s="2"/>
      <c r="P1" t="s">
        <v>26</v>
      </c>
    </row>
    <row r="2" spans="1:18" ht="24.95" customHeight="1" x14ac:dyDescent="0.2">
      <c r="B2" s="2"/>
      <c r="C2" s="2"/>
      <c r="D2" s="2"/>
      <c r="E2" s="3" t="s">
        <v>13</v>
      </c>
      <c r="F2" s="2"/>
      <c r="G2" s="2"/>
      <c r="H2" s="6"/>
      <c r="I2" s="6"/>
      <c r="J2" s="2"/>
      <c r="O2">
        <f>0+O8+O12+O28+O32+O99</f>
        <v>0</v>
      </c>
      <c r="P2" t="s">
        <v>26</v>
      </c>
    </row>
    <row r="3" spans="1:18" ht="15" customHeight="1" x14ac:dyDescent="0.25">
      <c r="A3" t="s">
        <v>12</v>
      </c>
      <c r="B3" s="12" t="s">
        <v>14</v>
      </c>
      <c r="C3" s="40" t="s">
        <v>15</v>
      </c>
      <c r="D3" s="1"/>
      <c r="E3" s="13" t="s">
        <v>16</v>
      </c>
      <c r="F3" s="2"/>
      <c r="G3" s="9"/>
      <c r="H3" s="8" t="s">
        <v>722</v>
      </c>
      <c r="I3" s="34">
        <f>0+I8+I12+I28+I32+I99</f>
        <v>0</v>
      </c>
      <c r="J3" s="10"/>
      <c r="O3" t="s">
        <v>23</v>
      </c>
      <c r="P3" t="s">
        <v>27</v>
      </c>
    </row>
    <row r="4" spans="1:18" ht="15" customHeight="1" x14ac:dyDescent="0.25">
      <c r="A4" t="s">
        <v>17</v>
      </c>
      <c r="B4" s="15" t="s">
        <v>22</v>
      </c>
      <c r="C4" s="41" t="s">
        <v>722</v>
      </c>
      <c r="D4" s="42"/>
      <c r="E4" s="16" t="s">
        <v>723</v>
      </c>
      <c r="F4" s="6"/>
      <c r="G4" s="6"/>
      <c r="H4" s="20"/>
      <c r="I4" s="20"/>
      <c r="J4" s="6"/>
      <c r="O4" t="s">
        <v>24</v>
      </c>
      <c r="P4" t="s">
        <v>27</v>
      </c>
    </row>
    <row r="5" spans="1:18" ht="12.75" customHeight="1" x14ac:dyDescent="0.2">
      <c r="A5" s="39" t="s">
        <v>28</v>
      </c>
      <c r="B5" s="39" t="s">
        <v>30</v>
      </c>
      <c r="C5" s="39" t="s">
        <v>32</v>
      </c>
      <c r="D5" s="39" t="s">
        <v>33</v>
      </c>
      <c r="E5" s="39" t="s">
        <v>34</v>
      </c>
      <c r="F5" s="39" t="s">
        <v>36</v>
      </c>
      <c r="G5" s="39" t="s">
        <v>38</v>
      </c>
      <c r="H5" s="39" t="s">
        <v>40</v>
      </c>
      <c r="I5" s="39"/>
      <c r="J5" s="39" t="s">
        <v>45</v>
      </c>
      <c r="O5" t="s">
        <v>25</v>
      </c>
      <c r="P5" t="s">
        <v>27</v>
      </c>
    </row>
    <row r="6" spans="1:18" ht="12.75" customHeight="1" x14ac:dyDescent="0.2">
      <c r="A6" s="39"/>
      <c r="B6" s="39"/>
      <c r="C6" s="39"/>
      <c r="D6" s="39"/>
      <c r="E6" s="39"/>
      <c r="F6" s="39"/>
      <c r="G6" s="39"/>
      <c r="H6" s="14" t="s">
        <v>41</v>
      </c>
      <c r="I6" s="14" t="s">
        <v>43</v>
      </c>
      <c r="J6" s="39"/>
    </row>
    <row r="7" spans="1:18" ht="12.75" customHeight="1" x14ac:dyDescent="0.2">
      <c r="A7" s="14" t="s">
        <v>29</v>
      </c>
      <c r="B7" s="14" t="s">
        <v>31</v>
      </c>
      <c r="C7" s="14" t="s">
        <v>27</v>
      </c>
      <c r="D7" s="14" t="s">
        <v>26</v>
      </c>
      <c r="E7" s="14" t="s">
        <v>35</v>
      </c>
      <c r="F7" s="14" t="s">
        <v>37</v>
      </c>
      <c r="G7" s="14" t="s">
        <v>39</v>
      </c>
      <c r="H7" s="14" t="s">
        <v>42</v>
      </c>
      <c r="I7" s="14" t="s">
        <v>44</v>
      </c>
      <c r="J7" s="14" t="s">
        <v>46</v>
      </c>
    </row>
    <row r="8" spans="1:18" ht="12.75" customHeight="1" x14ac:dyDescent="0.2">
      <c r="A8" s="20" t="s">
        <v>47</v>
      </c>
      <c r="B8" s="20"/>
      <c r="C8" s="21" t="s">
        <v>29</v>
      </c>
      <c r="D8" s="20"/>
      <c r="E8" s="22" t="s">
        <v>48</v>
      </c>
      <c r="F8" s="20"/>
      <c r="G8" s="20"/>
      <c r="H8" s="20"/>
      <c r="I8" s="23">
        <f>0+Q8</f>
        <v>0</v>
      </c>
      <c r="J8" s="20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19" t="s">
        <v>49</v>
      </c>
      <c r="B9" s="24" t="s">
        <v>31</v>
      </c>
      <c r="C9" s="24" t="s">
        <v>137</v>
      </c>
      <c r="D9" s="19" t="s">
        <v>51</v>
      </c>
      <c r="E9" s="25" t="s">
        <v>138</v>
      </c>
      <c r="F9" s="26" t="s">
        <v>53</v>
      </c>
      <c r="G9" s="27">
        <v>1</v>
      </c>
      <c r="H9" s="28">
        <v>0</v>
      </c>
      <c r="I9" s="28">
        <f>ROUND(ROUND(H9,2)*ROUND(G9,3),2)</f>
        <v>0</v>
      </c>
      <c r="J9" s="26" t="s">
        <v>62</v>
      </c>
      <c r="O9">
        <f>(I9*21)/100</f>
        <v>0</v>
      </c>
      <c r="P9" t="s">
        <v>27</v>
      </c>
    </row>
    <row r="10" spans="1:18" x14ac:dyDescent="0.2">
      <c r="A10" s="29" t="s">
        <v>54</v>
      </c>
      <c r="E10" s="30" t="s">
        <v>724</v>
      </c>
    </row>
    <row r="11" spans="1:18" x14ac:dyDescent="0.2">
      <c r="A11" s="31" t="s">
        <v>56</v>
      </c>
      <c r="E11" s="32" t="s">
        <v>51</v>
      </c>
    </row>
    <row r="12" spans="1:18" ht="12.75" customHeight="1" x14ac:dyDescent="0.2">
      <c r="A12" s="6" t="s">
        <v>47</v>
      </c>
      <c r="B12" s="6"/>
      <c r="C12" s="35" t="s">
        <v>31</v>
      </c>
      <c r="D12" s="6"/>
      <c r="E12" s="22" t="s">
        <v>209</v>
      </c>
      <c r="F12" s="6"/>
      <c r="G12" s="6"/>
      <c r="H12" s="6"/>
      <c r="I12" s="36">
        <f>0+Q12</f>
        <v>0</v>
      </c>
      <c r="J12" s="6"/>
      <c r="O12">
        <f>0+R12</f>
        <v>0</v>
      </c>
      <c r="Q12">
        <f>0+I13+I16+I19+I22+I25</f>
        <v>0</v>
      </c>
      <c r="R12">
        <f>0+O13+O16+O19+O22+O25</f>
        <v>0</v>
      </c>
    </row>
    <row r="13" spans="1:18" x14ac:dyDescent="0.2">
      <c r="A13" s="19" t="s">
        <v>49</v>
      </c>
      <c r="B13" s="24" t="s">
        <v>27</v>
      </c>
      <c r="C13" s="24" t="s">
        <v>725</v>
      </c>
      <c r="D13" s="19" t="s">
        <v>51</v>
      </c>
      <c r="E13" s="25" t="s">
        <v>726</v>
      </c>
      <c r="F13" s="26" t="s">
        <v>212</v>
      </c>
      <c r="G13" s="27">
        <v>16.8</v>
      </c>
      <c r="H13" s="28">
        <v>0</v>
      </c>
      <c r="I13" s="28">
        <f>ROUND(ROUND(H13,2)*ROUND(G13,3),2)</f>
        <v>0</v>
      </c>
      <c r="J13" s="26" t="s">
        <v>62</v>
      </c>
      <c r="O13">
        <f>(I13*21)/100</f>
        <v>0</v>
      </c>
      <c r="P13" t="s">
        <v>27</v>
      </c>
    </row>
    <row r="14" spans="1:18" x14ac:dyDescent="0.2">
      <c r="A14" s="29" t="s">
        <v>54</v>
      </c>
      <c r="E14" s="30" t="s">
        <v>727</v>
      </c>
    </row>
    <row r="15" spans="1:18" x14ac:dyDescent="0.2">
      <c r="A15" s="33" t="s">
        <v>56</v>
      </c>
      <c r="E15" s="32" t="s">
        <v>728</v>
      </c>
    </row>
    <row r="16" spans="1:18" x14ac:dyDescent="0.2">
      <c r="A16" s="19" t="s">
        <v>49</v>
      </c>
      <c r="B16" s="24" t="s">
        <v>26</v>
      </c>
      <c r="C16" s="24" t="s">
        <v>256</v>
      </c>
      <c r="D16" s="19" t="s">
        <v>51</v>
      </c>
      <c r="E16" s="25" t="s">
        <v>257</v>
      </c>
      <c r="F16" s="26" t="s">
        <v>212</v>
      </c>
      <c r="G16" s="27">
        <v>2.3759999999999999</v>
      </c>
      <c r="H16" s="28">
        <v>0</v>
      </c>
      <c r="I16" s="28">
        <f>ROUND(ROUND(H16,2)*ROUND(G16,3),2)</f>
        <v>0</v>
      </c>
      <c r="J16" s="26" t="s">
        <v>62</v>
      </c>
      <c r="O16">
        <f>(I16*21)/100</f>
        <v>0</v>
      </c>
      <c r="P16" t="s">
        <v>27</v>
      </c>
    </row>
    <row r="17" spans="1:18" x14ac:dyDescent="0.2">
      <c r="A17" s="29" t="s">
        <v>54</v>
      </c>
      <c r="E17" s="30" t="s">
        <v>729</v>
      </c>
    </row>
    <row r="18" spans="1:18" x14ac:dyDescent="0.2">
      <c r="A18" s="33" t="s">
        <v>56</v>
      </c>
      <c r="E18" s="32" t="s">
        <v>730</v>
      </c>
    </row>
    <row r="19" spans="1:18" x14ac:dyDescent="0.2">
      <c r="A19" s="19" t="s">
        <v>49</v>
      </c>
      <c r="B19" s="24" t="s">
        <v>35</v>
      </c>
      <c r="C19" s="24" t="s">
        <v>260</v>
      </c>
      <c r="D19" s="19" t="s">
        <v>51</v>
      </c>
      <c r="E19" s="25" t="s">
        <v>261</v>
      </c>
      <c r="F19" s="26" t="s">
        <v>212</v>
      </c>
      <c r="G19" s="27">
        <v>84</v>
      </c>
      <c r="H19" s="28">
        <v>0</v>
      </c>
      <c r="I19" s="28">
        <f>ROUND(ROUND(H19,2)*ROUND(G19,3),2)</f>
        <v>0</v>
      </c>
      <c r="J19" s="26" t="s">
        <v>62</v>
      </c>
      <c r="O19">
        <f>(I19*21)/100</f>
        <v>0</v>
      </c>
      <c r="P19" t="s">
        <v>27</v>
      </c>
    </row>
    <row r="20" spans="1:18" x14ac:dyDescent="0.2">
      <c r="A20" s="29" t="s">
        <v>54</v>
      </c>
      <c r="E20" s="30" t="s">
        <v>731</v>
      </c>
    </row>
    <row r="21" spans="1:18" ht="63.75" x14ac:dyDescent="0.2">
      <c r="A21" s="33" t="s">
        <v>56</v>
      </c>
      <c r="E21" s="32" t="s">
        <v>732</v>
      </c>
    </row>
    <row r="22" spans="1:18" x14ac:dyDescent="0.2">
      <c r="A22" s="19" t="s">
        <v>49</v>
      </c>
      <c r="B22" s="24" t="s">
        <v>37</v>
      </c>
      <c r="C22" s="24" t="s">
        <v>267</v>
      </c>
      <c r="D22" s="19" t="s">
        <v>51</v>
      </c>
      <c r="E22" s="25" t="s">
        <v>268</v>
      </c>
      <c r="F22" s="26" t="s">
        <v>212</v>
      </c>
      <c r="G22" s="27">
        <v>67.2</v>
      </c>
      <c r="H22" s="28">
        <v>0</v>
      </c>
      <c r="I22" s="28">
        <f>ROUND(ROUND(H22,2)*ROUND(G22,3),2)</f>
        <v>0</v>
      </c>
      <c r="J22" s="26" t="s">
        <v>62</v>
      </c>
      <c r="O22">
        <f>(I22*21)/100</f>
        <v>0</v>
      </c>
      <c r="P22" t="s">
        <v>27</v>
      </c>
    </row>
    <row r="23" spans="1:18" x14ac:dyDescent="0.2">
      <c r="A23" s="29" t="s">
        <v>54</v>
      </c>
      <c r="E23" s="30" t="s">
        <v>51</v>
      </c>
    </row>
    <row r="24" spans="1:18" ht="38.25" x14ac:dyDescent="0.2">
      <c r="A24" s="33" t="s">
        <v>56</v>
      </c>
      <c r="E24" s="32" t="s">
        <v>733</v>
      </c>
    </row>
    <row r="25" spans="1:18" x14ac:dyDescent="0.2">
      <c r="A25" s="19" t="s">
        <v>49</v>
      </c>
      <c r="B25" s="24" t="s">
        <v>39</v>
      </c>
      <c r="C25" s="24" t="s">
        <v>734</v>
      </c>
      <c r="D25" s="19" t="s">
        <v>51</v>
      </c>
      <c r="E25" s="25" t="s">
        <v>735</v>
      </c>
      <c r="F25" s="26" t="s">
        <v>212</v>
      </c>
      <c r="G25" s="27">
        <v>16.8</v>
      </c>
      <c r="H25" s="28">
        <v>0</v>
      </c>
      <c r="I25" s="28">
        <f>ROUND(ROUND(H25,2)*ROUND(G25,3),2)</f>
        <v>0</v>
      </c>
      <c r="J25" s="26" t="s">
        <v>62</v>
      </c>
      <c r="O25">
        <f>(I25*21)/100</f>
        <v>0</v>
      </c>
      <c r="P25" t="s">
        <v>27</v>
      </c>
    </row>
    <row r="26" spans="1:18" x14ac:dyDescent="0.2">
      <c r="A26" s="29" t="s">
        <v>54</v>
      </c>
      <c r="E26" s="30" t="s">
        <v>736</v>
      </c>
    </row>
    <row r="27" spans="1:18" x14ac:dyDescent="0.2">
      <c r="A27" s="31" t="s">
        <v>56</v>
      </c>
      <c r="E27" s="32" t="s">
        <v>728</v>
      </c>
    </row>
    <row r="28" spans="1:18" ht="12.75" customHeight="1" x14ac:dyDescent="0.2">
      <c r="A28" s="6" t="s">
        <v>47</v>
      </c>
      <c r="B28" s="6"/>
      <c r="C28" s="35" t="s">
        <v>27</v>
      </c>
      <c r="D28" s="6"/>
      <c r="E28" s="22" t="s">
        <v>276</v>
      </c>
      <c r="F28" s="6"/>
      <c r="G28" s="6"/>
      <c r="H28" s="6"/>
      <c r="I28" s="36">
        <f>0+Q28</f>
        <v>0</v>
      </c>
      <c r="J28" s="6"/>
      <c r="O28">
        <f>0+R28</f>
        <v>0</v>
      </c>
      <c r="Q28">
        <f>0+I29</f>
        <v>0</v>
      </c>
      <c r="R28">
        <f>0+O29</f>
        <v>0</v>
      </c>
    </row>
    <row r="29" spans="1:18" x14ac:dyDescent="0.2">
      <c r="A29" s="19" t="s">
        <v>49</v>
      </c>
      <c r="B29" s="24" t="s">
        <v>73</v>
      </c>
      <c r="C29" s="24" t="s">
        <v>737</v>
      </c>
      <c r="D29" s="19" t="s">
        <v>51</v>
      </c>
      <c r="E29" s="25" t="s">
        <v>738</v>
      </c>
      <c r="F29" s="26" t="s">
        <v>212</v>
      </c>
      <c r="G29" s="27">
        <v>2.3759999999999999</v>
      </c>
      <c r="H29" s="28">
        <v>0</v>
      </c>
      <c r="I29" s="28">
        <f>ROUND(ROUND(H29,2)*ROUND(G29,3),2)</f>
        <v>0</v>
      </c>
      <c r="J29" s="26" t="s">
        <v>62</v>
      </c>
      <c r="O29">
        <f>(I29*21)/100</f>
        <v>0</v>
      </c>
      <c r="P29" t="s">
        <v>27</v>
      </c>
    </row>
    <row r="30" spans="1:18" x14ac:dyDescent="0.2">
      <c r="A30" s="29" t="s">
        <v>54</v>
      </c>
      <c r="E30" s="30" t="s">
        <v>739</v>
      </c>
    </row>
    <row r="31" spans="1:18" x14ac:dyDescent="0.2">
      <c r="A31" s="31" t="s">
        <v>56</v>
      </c>
      <c r="E31" s="32" t="s">
        <v>730</v>
      </c>
    </row>
    <row r="32" spans="1:18" ht="12.75" customHeight="1" x14ac:dyDescent="0.2">
      <c r="A32" s="6" t="s">
        <v>47</v>
      </c>
      <c r="B32" s="6"/>
      <c r="C32" s="35" t="s">
        <v>73</v>
      </c>
      <c r="D32" s="6"/>
      <c r="E32" s="22" t="s">
        <v>498</v>
      </c>
      <c r="F32" s="6"/>
      <c r="G32" s="6"/>
      <c r="H32" s="6"/>
      <c r="I32" s="36">
        <f>0+Q32</f>
        <v>0</v>
      </c>
      <c r="J32" s="6"/>
      <c r="O32">
        <f>0+R32</f>
        <v>0</v>
      </c>
      <c r="Q32">
        <f>0+I33+I36+I39+I42+I45+I48+I51+I54+I57+I60+I63+I66+I69+I72+I75+I78+I81+I84+I87+I90+I93+I96</f>
        <v>0</v>
      </c>
      <c r="R32">
        <f>0+O33+O36+O39+O42+O45+O48+O51+O54+O57+O60+O63+O66+O69+O72+O75+O78+O81+O84+O87+O90+O93+O96</f>
        <v>0</v>
      </c>
    </row>
    <row r="33" spans="1:16" x14ac:dyDescent="0.2">
      <c r="A33" s="19" t="s">
        <v>49</v>
      </c>
      <c r="B33" s="24" t="s">
        <v>79</v>
      </c>
      <c r="C33" s="24" t="s">
        <v>740</v>
      </c>
      <c r="D33" s="19" t="s">
        <v>51</v>
      </c>
      <c r="E33" s="25" t="s">
        <v>741</v>
      </c>
      <c r="F33" s="26" t="s">
        <v>223</v>
      </c>
      <c r="G33" s="27">
        <v>240</v>
      </c>
      <c r="H33" s="28">
        <v>0</v>
      </c>
      <c r="I33" s="28">
        <f>ROUND(ROUND(H33,2)*ROUND(G33,3),2)</f>
        <v>0</v>
      </c>
      <c r="J33" s="26" t="s">
        <v>62</v>
      </c>
      <c r="O33">
        <f>(I33*21)/100</f>
        <v>0</v>
      </c>
      <c r="P33" t="s">
        <v>27</v>
      </c>
    </row>
    <row r="34" spans="1:16" x14ac:dyDescent="0.2">
      <c r="A34" s="29" t="s">
        <v>54</v>
      </c>
      <c r="E34" s="30" t="s">
        <v>742</v>
      </c>
    </row>
    <row r="35" spans="1:16" x14ac:dyDescent="0.2">
      <c r="A35" s="33" t="s">
        <v>56</v>
      </c>
      <c r="E35" s="32" t="s">
        <v>51</v>
      </c>
    </row>
    <row r="36" spans="1:16" x14ac:dyDescent="0.2">
      <c r="A36" s="19" t="s">
        <v>49</v>
      </c>
      <c r="B36" s="24" t="s">
        <v>42</v>
      </c>
      <c r="C36" s="24" t="s">
        <v>743</v>
      </c>
      <c r="D36" s="19" t="s">
        <v>51</v>
      </c>
      <c r="E36" s="25" t="s">
        <v>744</v>
      </c>
      <c r="F36" s="26" t="s">
        <v>223</v>
      </c>
      <c r="G36" s="27">
        <v>160</v>
      </c>
      <c r="H36" s="28">
        <v>0</v>
      </c>
      <c r="I36" s="28">
        <f>ROUND(ROUND(H36,2)*ROUND(G36,3),2)</f>
        <v>0</v>
      </c>
      <c r="J36" s="26" t="s">
        <v>62</v>
      </c>
      <c r="O36">
        <f>(I36*21)/100</f>
        <v>0</v>
      </c>
      <c r="P36" t="s">
        <v>27</v>
      </c>
    </row>
    <row r="37" spans="1:16" x14ac:dyDescent="0.2">
      <c r="A37" s="29" t="s">
        <v>54</v>
      </c>
      <c r="E37" s="30" t="s">
        <v>745</v>
      </c>
    </row>
    <row r="38" spans="1:16" ht="25.5" x14ac:dyDescent="0.2">
      <c r="A38" s="33" t="s">
        <v>56</v>
      </c>
      <c r="E38" s="32" t="s">
        <v>746</v>
      </c>
    </row>
    <row r="39" spans="1:16" x14ac:dyDescent="0.2">
      <c r="A39" s="19" t="s">
        <v>49</v>
      </c>
      <c r="B39" s="24" t="s">
        <v>44</v>
      </c>
      <c r="C39" s="24" t="s">
        <v>747</v>
      </c>
      <c r="D39" s="19" t="s">
        <v>748</v>
      </c>
      <c r="E39" s="25" t="s">
        <v>749</v>
      </c>
      <c r="F39" s="26" t="s">
        <v>223</v>
      </c>
      <c r="G39" s="27">
        <v>15</v>
      </c>
      <c r="H39" s="28">
        <v>0</v>
      </c>
      <c r="I39" s="28">
        <f>ROUND(ROUND(H39,2)*ROUND(G39,3),2)</f>
        <v>0</v>
      </c>
      <c r="J39" s="26" t="s">
        <v>62</v>
      </c>
      <c r="O39">
        <f>(I39*21)/100</f>
        <v>0</v>
      </c>
      <c r="P39" t="s">
        <v>27</v>
      </c>
    </row>
    <row r="40" spans="1:16" ht="38.25" x14ac:dyDescent="0.2">
      <c r="A40" s="29" t="s">
        <v>54</v>
      </c>
      <c r="E40" s="30" t="s">
        <v>750</v>
      </c>
    </row>
    <row r="41" spans="1:16" x14ac:dyDescent="0.2">
      <c r="A41" s="33" t="s">
        <v>56</v>
      </c>
      <c r="E41" s="32" t="s">
        <v>751</v>
      </c>
    </row>
    <row r="42" spans="1:16" x14ac:dyDescent="0.2">
      <c r="A42" s="19" t="s">
        <v>49</v>
      </c>
      <c r="B42" s="24" t="s">
        <v>46</v>
      </c>
      <c r="C42" s="24" t="s">
        <v>747</v>
      </c>
      <c r="D42" s="19" t="s">
        <v>752</v>
      </c>
      <c r="E42" s="25" t="s">
        <v>749</v>
      </c>
      <c r="F42" s="26" t="s">
        <v>223</v>
      </c>
      <c r="G42" s="27">
        <v>450</v>
      </c>
      <c r="H42" s="28">
        <v>0</v>
      </c>
      <c r="I42" s="28">
        <f>ROUND(ROUND(H42,2)*ROUND(G42,3),2)</f>
        <v>0</v>
      </c>
      <c r="J42" s="26" t="s">
        <v>62</v>
      </c>
      <c r="O42">
        <f>(I42*21)/100</f>
        <v>0</v>
      </c>
      <c r="P42" t="s">
        <v>27</v>
      </c>
    </row>
    <row r="43" spans="1:16" ht="38.25" x14ac:dyDescent="0.2">
      <c r="A43" s="29" t="s">
        <v>54</v>
      </c>
      <c r="E43" s="30" t="s">
        <v>753</v>
      </c>
    </row>
    <row r="44" spans="1:16" ht="51" x14ac:dyDescent="0.2">
      <c r="A44" s="33" t="s">
        <v>56</v>
      </c>
      <c r="E44" s="32" t="s">
        <v>754</v>
      </c>
    </row>
    <row r="45" spans="1:16" x14ac:dyDescent="0.2">
      <c r="A45" s="19" t="s">
        <v>49</v>
      </c>
      <c r="B45" s="24" t="s">
        <v>92</v>
      </c>
      <c r="C45" s="24" t="s">
        <v>755</v>
      </c>
      <c r="D45" s="19" t="s">
        <v>51</v>
      </c>
      <c r="E45" s="25" t="s">
        <v>756</v>
      </c>
      <c r="F45" s="26" t="s">
        <v>121</v>
      </c>
      <c r="G45" s="27">
        <v>16</v>
      </c>
      <c r="H45" s="28">
        <v>0</v>
      </c>
      <c r="I45" s="28">
        <f>ROUND(ROUND(H45,2)*ROUND(G45,3),2)</f>
        <v>0</v>
      </c>
      <c r="J45" s="26" t="s">
        <v>62</v>
      </c>
      <c r="O45">
        <f>(I45*21)/100</f>
        <v>0</v>
      </c>
      <c r="P45" t="s">
        <v>27</v>
      </c>
    </row>
    <row r="46" spans="1:16" x14ac:dyDescent="0.2">
      <c r="A46" s="29" t="s">
        <v>54</v>
      </c>
      <c r="E46" s="30" t="s">
        <v>757</v>
      </c>
    </row>
    <row r="47" spans="1:16" x14ac:dyDescent="0.2">
      <c r="A47" s="33" t="s">
        <v>56</v>
      </c>
      <c r="E47" s="32" t="s">
        <v>51</v>
      </c>
    </row>
    <row r="48" spans="1:16" x14ac:dyDescent="0.2">
      <c r="A48" s="19" t="s">
        <v>49</v>
      </c>
      <c r="B48" s="24" t="s">
        <v>95</v>
      </c>
      <c r="C48" s="24" t="s">
        <v>758</v>
      </c>
      <c r="D48" s="19" t="s">
        <v>748</v>
      </c>
      <c r="E48" s="25" t="s">
        <v>759</v>
      </c>
      <c r="F48" s="26" t="s">
        <v>223</v>
      </c>
      <c r="G48" s="27">
        <v>90.9</v>
      </c>
      <c r="H48" s="28">
        <v>0</v>
      </c>
      <c r="I48" s="28">
        <f>ROUND(ROUND(H48,2)*ROUND(G48,3),2)</f>
        <v>0</v>
      </c>
      <c r="J48" s="26" t="s">
        <v>62</v>
      </c>
      <c r="O48">
        <f>(I48*21)/100</f>
        <v>0</v>
      </c>
      <c r="P48" t="s">
        <v>27</v>
      </c>
    </row>
    <row r="49" spans="1:16" ht="25.5" x14ac:dyDescent="0.2">
      <c r="A49" s="29" t="s">
        <v>54</v>
      </c>
      <c r="E49" s="30" t="s">
        <v>760</v>
      </c>
    </row>
    <row r="50" spans="1:16" x14ac:dyDescent="0.2">
      <c r="A50" s="33" t="s">
        <v>56</v>
      </c>
      <c r="E50" s="32" t="s">
        <v>761</v>
      </c>
    </row>
    <row r="51" spans="1:16" x14ac:dyDescent="0.2">
      <c r="A51" s="19" t="s">
        <v>49</v>
      </c>
      <c r="B51" s="24" t="s">
        <v>99</v>
      </c>
      <c r="C51" s="24" t="s">
        <v>758</v>
      </c>
      <c r="D51" s="19" t="s">
        <v>752</v>
      </c>
      <c r="E51" s="25" t="s">
        <v>759</v>
      </c>
      <c r="F51" s="26" t="s">
        <v>223</v>
      </c>
      <c r="G51" s="27">
        <v>52.5</v>
      </c>
      <c r="H51" s="28">
        <v>0</v>
      </c>
      <c r="I51" s="28">
        <f>ROUND(ROUND(H51,2)*ROUND(G51,3),2)</f>
        <v>0</v>
      </c>
      <c r="J51" s="26" t="s">
        <v>62</v>
      </c>
      <c r="O51">
        <f>(I51*21)/100</f>
        <v>0</v>
      </c>
      <c r="P51" t="s">
        <v>27</v>
      </c>
    </row>
    <row r="52" spans="1:16" ht="25.5" x14ac:dyDescent="0.2">
      <c r="A52" s="29" t="s">
        <v>54</v>
      </c>
      <c r="E52" s="30" t="s">
        <v>762</v>
      </c>
    </row>
    <row r="53" spans="1:16" x14ac:dyDescent="0.2">
      <c r="A53" s="33" t="s">
        <v>56</v>
      </c>
      <c r="E53" s="32" t="s">
        <v>763</v>
      </c>
    </row>
    <row r="54" spans="1:16" x14ac:dyDescent="0.2">
      <c r="A54" s="19" t="s">
        <v>49</v>
      </c>
      <c r="B54" s="24" t="s">
        <v>103</v>
      </c>
      <c r="C54" s="24" t="s">
        <v>758</v>
      </c>
      <c r="D54" s="19" t="s">
        <v>764</v>
      </c>
      <c r="E54" s="25" t="s">
        <v>759</v>
      </c>
      <c r="F54" s="26" t="s">
        <v>223</v>
      </c>
      <c r="G54" s="27">
        <v>31.5</v>
      </c>
      <c r="H54" s="28">
        <v>0</v>
      </c>
      <c r="I54" s="28">
        <f>ROUND(ROUND(H54,2)*ROUND(G54,3),2)</f>
        <v>0</v>
      </c>
      <c r="J54" s="26" t="s">
        <v>62</v>
      </c>
      <c r="O54">
        <f>(I54*21)/100</f>
        <v>0</v>
      </c>
      <c r="P54" t="s">
        <v>27</v>
      </c>
    </row>
    <row r="55" spans="1:16" ht="38.25" x14ac:dyDescent="0.2">
      <c r="A55" s="29" t="s">
        <v>54</v>
      </c>
      <c r="E55" s="30" t="s">
        <v>765</v>
      </c>
    </row>
    <row r="56" spans="1:16" x14ac:dyDescent="0.2">
      <c r="A56" s="33" t="s">
        <v>56</v>
      </c>
      <c r="E56" s="32" t="s">
        <v>766</v>
      </c>
    </row>
    <row r="57" spans="1:16" ht="25.5" x14ac:dyDescent="0.2">
      <c r="A57" s="19" t="s">
        <v>49</v>
      </c>
      <c r="B57" s="24" t="s">
        <v>107</v>
      </c>
      <c r="C57" s="24" t="s">
        <v>767</v>
      </c>
      <c r="D57" s="19" t="s">
        <v>51</v>
      </c>
      <c r="E57" s="25" t="s">
        <v>768</v>
      </c>
      <c r="F57" s="26" t="s">
        <v>223</v>
      </c>
      <c r="G57" s="27">
        <v>949.2</v>
      </c>
      <c r="H57" s="28">
        <v>0</v>
      </c>
      <c r="I57" s="28">
        <f>ROUND(ROUND(H57,2)*ROUND(G57,3),2)</f>
        <v>0</v>
      </c>
      <c r="J57" s="26" t="s">
        <v>62</v>
      </c>
      <c r="O57">
        <f>(I57*21)/100</f>
        <v>0</v>
      </c>
      <c r="P57" t="s">
        <v>27</v>
      </c>
    </row>
    <row r="58" spans="1:16" ht="25.5" x14ac:dyDescent="0.2">
      <c r="A58" s="29" t="s">
        <v>54</v>
      </c>
      <c r="E58" s="30" t="s">
        <v>769</v>
      </c>
    </row>
    <row r="59" spans="1:16" ht="63.75" x14ac:dyDescent="0.2">
      <c r="A59" s="33" t="s">
        <v>56</v>
      </c>
      <c r="E59" s="32" t="s">
        <v>770</v>
      </c>
    </row>
    <row r="60" spans="1:16" ht="25.5" x14ac:dyDescent="0.2">
      <c r="A60" s="19" t="s">
        <v>49</v>
      </c>
      <c r="B60" s="24" t="s">
        <v>109</v>
      </c>
      <c r="C60" s="24" t="s">
        <v>771</v>
      </c>
      <c r="D60" s="19" t="s">
        <v>51</v>
      </c>
      <c r="E60" s="25" t="s">
        <v>772</v>
      </c>
      <c r="F60" s="26" t="s">
        <v>121</v>
      </c>
      <c r="G60" s="27">
        <v>2</v>
      </c>
      <c r="H60" s="28">
        <v>0</v>
      </c>
      <c r="I60" s="28">
        <f>ROUND(ROUND(H60,2)*ROUND(G60,3),2)</f>
        <v>0</v>
      </c>
      <c r="J60" s="26" t="s">
        <v>62</v>
      </c>
      <c r="O60">
        <f>(I60*21)/100</f>
        <v>0</v>
      </c>
      <c r="P60" t="s">
        <v>27</v>
      </c>
    </row>
    <row r="61" spans="1:16" x14ac:dyDescent="0.2">
      <c r="A61" s="29" t="s">
        <v>54</v>
      </c>
      <c r="E61" s="30" t="s">
        <v>51</v>
      </c>
    </row>
    <row r="62" spans="1:16" x14ac:dyDescent="0.2">
      <c r="A62" s="33" t="s">
        <v>56</v>
      </c>
      <c r="E62" s="32" t="s">
        <v>51</v>
      </c>
    </row>
    <row r="63" spans="1:16" x14ac:dyDescent="0.2">
      <c r="A63" s="19" t="s">
        <v>49</v>
      </c>
      <c r="B63" s="24" t="s">
        <v>112</v>
      </c>
      <c r="C63" s="24" t="s">
        <v>773</v>
      </c>
      <c r="D63" s="19" t="s">
        <v>51</v>
      </c>
      <c r="E63" s="25" t="s">
        <v>774</v>
      </c>
      <c r="F63" s="26" t="s">
        <v>223</v>
      </c>
      <c r="G63" s="27">
        <v>760</v>
      </c>
      <c r="H63" s="28">
        <v>0</v>
      </c>
      <c r="I63" s="28">
        <f>ROUND(ROUND(H63,2)*ROUND(G63,3),2)</f>
        <v>0</v>
      </c>
      <c r="J63" s="26" t="s">
        <v>62</v>
      </c>
      <c r="O63">
        <f>(I63*21)/100</f>
        <v>0</v>
      </c>
      <c r="P63" t="s">
        <v>27</v>
      </c>
    </row>
    <row r="64" spans="1:16" x14ac:dyDescent="0.2">
      <c r="A64" s="29" t="s">
        <v>54</v>
      </c>
      <c r="E64" s="30" t="s">
        <v>775</v>
      </c>
    </row>
    <row r="65" spans="1:16" x14ac:dyDescent="0.2">
      <c r="A65" s="33" t="s">
        <v>56</v>
      </c>
      <c r="E65" s="32" t="s">
        <v>776</v>
      </c>
    </row>
    <row r="66" spans="1:16" x14ac:dyDescent="0.2">
      <c r="A66" s="19" t="s">
        <v>49</v>
      </c>
      <c r="B66" s="24" t="s">
        <v>116</v>
      </c>
      <c r="C66" s="24" t="s">
        <v>777</v>
      </c>
      <c r="D66" s="19" t="s">
        <v>748</v>
      </c>
      <c r="E66" s="25" t="s">
        <v>778</v>
      </c>
      <c r="F66" s="26" t="s">
        <v>121</v>
      </c>
      <c r="G66" s="27">
        <v>6</v>
      </c>
      <c r="H66" s="28">
        <v>0</v>
      </c>
      <c r="I66" s="28">
        <f>ROUND(ROUND(H66,2)*ROUND(G66,3),2)</f>
        <v>0</v>
      </c>
      <c r="J66" s="26" t="s">
        <v>62</v>
      </c>
      <c r="O66">
        <f>(I66*21)/100</f>
        <v>0</v>
      </c>
      <c r="P66" t="s">
        <v>27</v>
      </c>
    </row>
    <row r="67" spans="1:16" ht="25.5" x14ac:dyDescent="0.2">
      <c r="A67" s="29" t="s">
        <v>54</v>
      </c>
      <c r="E67" s="30" t="s">
        <v>779</v>
      </c>
    </row>
    <row r="68" spans="1:16" x14ac:dyDescent="0.2">
      <c r="A68" s="33" t="s">
        <v>56</v>
      </c>
      <c r="E68" s="32" t="s">
        <v>51</v>
      </c>
    </row>
    <row r="69" spans="1:16" x14ac:dyDescent="0.2">
      <c r="A69" s="19" t="s">
        <v>49</v>
      </c>
      <c r="B69" s="24" t="s">
        <v>118</v>
      </c>
      <c r="C69" s="24" t="s">
        <v>777</v>
      </c>
      <c r="D69" s="19" t="s">
        <v>752</v>
      </c>
      <c r="E69" s="25" t="s">
        <v>778</v>
      </c>
      <c r="F69" s="26" t="s">
        <v>121</v>
      </c>
      <c r="G69" s="27">
        <v>22</v>
      </c>
      <c r="H69" s="28">
        <v>0</v>
      </c>
      <c r="I69" s="28">
        <f>ROUND(ROUND(H69,2)*ROUND(G69,3),2)</f>
        <v>0</v>
      </c>
      <c r="J69" s="26" t="s">
        <v>62</v>
      </c>
      <c r="O69">
        <f>(I69*21)/100</f>
        <v>0</v>
      </c>
      <c r="P69" t="s">
        <v>27</v>
      </c>
    </row>
    <row r="70" spans="1:16" ht="25.5" x14ac:dyDescent="0.2">
      <c r="A70" s="29" t="s">
        <v>54</v>
      </c>
      <c r="E70" s="30" t="s">
        <v>780</v>
      </c>
    </row>
    <row r="71" spans="1:16" x14ac:dyDescent="0.2">
      <c r="A71" s="33" t="s">
        <v>56</v>
      </c>
      <c r="E71" s="32" t="s">
        <v>781</v>
      </c>
    </row>
    <row r="72" spans="1:16" x14ac:dyDescent="0.2">
      <c r="A72" s="19" t="s">
        <v>49</v>
      </c>
      <c r="B72" s="24" t="s">
        <v>123</v>
      </c>
      <c r="C72" s="24" t="s">
        <v>782</v>
      </c>
      <c r="D72" s="19" t="s">
        <v>748</v>
      </c>
      <c r="E72" s="25" t="s">
        <v>783</v>
      </c>
      <c r="F72" s="26" t="s">
        <v>121</v>
      </c>
      <c r="G72" s="27">
        <v>10</v>
      </c>
      <c r="H72" s="28">
        <v>0</v>
      </c>
      <c r="I72" s="28">
        <f>ROUND(ROUND(H72,2)*ROUND(G72,3),2)</f>
        <v>0</v>
      </c>
      <c r="J72" s="26" t="s">
        <v>62</v>
      </c>
      <c r="O72">
        <f>(I72*21)/100</f>
        <v>0</v>
      </c>
      <c r="P72" t="s">
        <v>27</v>
      </c>
    </row>
    <row r="73" spans="1:16" x14ac:dyDescent="0.2">
      <c r="A73" s="29" t="s">
        <v>54</v>
      </c>
      <c r="E73" s="30" t="s">
        <v>784</v>
      </c>
    </row>
    <row r="74" spans="1:16" x14ac:dyDescent="0.2">
      <c r="A74" s="33" t="s">
        <v>56</v>
      </c>
      <c r="E74" s="32" t="s">
        <v>51</v>
      </c>
    </row>
    <row r="75" spans="1:16" x14ac:dyDescent="0.2">
      <c r="A75" s="19" t="s">
        <v>49</v>
      </c>
      <c r="B75" s="24" t="s">
        <v>125</v>
      </c>
      <c r="C75" s="24" t="s">
        <v>782</v>
      </c>
      <c r="D75" s="19" t="s">
        <v>752</v>
      </c>
      <c r="E75" s="25" t="s">
        <v>783</v>
      </c>
      <c r="F75" s="26" t="s">
        <v>121</v>
      </c>
      <c r="G75" s="27">
        <v>18</v>
      </c>
      <c r="H75" s="28">
        <v>0</v>
      </c>
      <c r="I75" s="28">
        <f>ROUND(ROUND(H75,2)*ROUND(G75,3),2)</f>
        <v>0</v>
      </c>
      <c r="J75" s="26" t="s">
        <v>62</v>
      </c>
      <c r="O75">
        <f>(I75*21)/100</f>
        <v>0</v>
      </c>
      <c r="P75" t="s">
        <v>27</v>
      </c>
    </row>
    <row r="76" spans="1:16" x14ac:dyDescent="0.2">
      <c r="A76" s="29" t="s">
        <v>54</v>
      </c>
      <c r="E76" s="30" t="s">
        <v>785</v>
      </c>
    </row>
    <row r="77" spans="1:16" x14ac:dyDescent="0.2">
      <c r="A77" s="33" t="s">
        <v>56</v>
      </c>
      <c r="E77" s="32" t="s">
        <v>51</v>
      </c>
    </row>
    <row r="78" spans="1:16" x14ac:dyDescent="0.2">
      <c r="A78" s="19" t="s">
        <v>49</v>
      </c>
      <c r="B78" s="24" t="s">
        <v>129</v>
      </c>
      <c r="C78" s="24" t="s">
        <v>786</v>
      </c>
      <c r="D78" s="19" t="s">
        <v>51</v>
      </c>
      <c r="E78" s="25" t="s">
        <v>787</v>
      </c>
      <c r="F78" s="26" t="s">
        <v>121</v>
      </c>
      <c r="G78" s="27">
        <v>14</v>
      </c>
      <c r="H78" s="28">
        <v>0</v>
      </c>
      <c r="I78" s="28">
        <f>ROUND(ROUND(H78,2)*ROUND(G78,3),2)</f>
        <v>0</v>
      </c>
      <c r="J78" s="26" t="s">
        <v>62</v>
      </c>
      <c r="O78">
        <f>(I78*21)/100</f>
        <v>0</v>
      </c>
      <c r="P78" t="s">
        <v>27</v>
      </c>
    </row>
    <row r="79" spans="1:16" x14ac:dyDescent="0.2">
      <c r="A79" s="29" t="s">
        <v>54</v>
      </c>
      <c r="E79" s="30" t="s">
        <v>788</v>
      </c>
    </row>
    <row r="80" spans="1:16" x14ac:dyDescent="0.2">
      <c r="A80" s="33" t="s">
        <v>56</v>
      </c>
      <c r="E80" s="32" t="s">
        <v>789</v>
      </c>
    </row>
    <row r="81" spans="1:16" x14ac:dyDescent="0.2">
      <c r="A81" s="19" t="s">
        <v>49</v>
      </c>
      <c r="B81" s="24" t="s">
        <v>132</v>
      </c>
      <c r="C81" s="24" t="s">
        <v>790</v>
      </c>
      <c r="D81" s="19" t="s">
        <v>51</v>
      </c>
      <c r="E81" s="25" t="s">
        <v>791</v>
      </c>
      <c r="F81" s="26" t="s">
        <v>121</v>
      </c>
      <c r="G81" s="27">
        <v>28</v>
      </c>
      <c r="H81" s="28">
        <v>0</v>
      </c>
      <c r="I81" s="28">
        <f>ROUND(ROUND(H81,2)*ROUND(G81,3),2)</f>
        <v>0</v>
      </c>
      <c r="J81" s="26" t="s">
        <v>62</v>
      </c>
      <c r="O81">
        <f>(I81*21)/100</f>
        <v>0</v>
      </c>
      <c r="P81" t="s">
        <v>27</v>
      </c>
    </row>
    <row r="82" spans="1:16" x14ac:dyDescent="0.2">
      <c r="A82" s="29" t="s">
        <v>54</v>
      </c>
      <c r="E82" s="30" t="s">
        <v>792</v>
      </c>
    </row>
    <row r="83" spans="1:16" x14ac:dyDescent="0.2">
      <c r="A83" s="33" t="s">
        <v>56</v>
      </c>
      <c r="E83" s="32" t="s">
        <v>793</v>
      </c>
    </row>
    <row r="84" spans="1:16" x14ac:dyDescent="0.2">
      <c r="A84" s="19" t="s">
        <v>49</v>
      </c>
      <c r="B84" s="24" t="s">
        <v>136</v>
      </c>
      <c r="C84" s="24" t="s">
        <v>794</v>
      </c>
      <c r="D84" s="19" t="s">
        <v>51</v>
      </c>
      <c r="E84" s="25" t="s">
        <v>795</v>
      </c>
      <c r="F84" s="26" t="s">
        <v>121</v>
      </c>
      <c r="G84" s="27">
        <v>28</v>
      </c>
      <c r="H84" s="28">
        <v>0</v>
      </c>
      <c r="I84" s="28">
        <f>ROUND(ROUND(H84,2)*ROUND(G84,3),2)</f>
        <v>0</v>
      </c>
      <c r="J84" s="26" t="s">
        <v>62</v>
      </c>
      <c r="O84">
        <f>(I84*21)/100</f>
        <v>0</v>
      </c>
      <c r="P84" t="s">
        <v>27</v>
      </c>
    </row>
    <row r="85" spans="1:16" x14ac:dyDescent="0.2">
      <c r="A85" s="29" t="s">
        <v>54</v>
      </c>
      <c r="E85" s="30" t="s">
        <v>796</v>
      </c>
    </row>
    <row r="86" spans="1:16" x14ac:dyDescent="0.2">
      <c r="A86" s="33" t="s">
        <v>56</v>
      </c>
      <c r="E86" s="32" t="s">
        <v>793</v>
      </c>
    </row>
    <row r="87" spans="1:16" x14ac:dyDescent="0.2">
      <c r="A87" s="19" t="s">
        <v>49</v>
      </c>
      <c r="B87" s="24" t="s">
        <v>140</v>
      </c>
      <c r="C87" s="24" t="s">
        <v>797</v>
      </c>
      <c r="D87" s="19" t="s">
        <v>51</v>
      </c>
      <c r="E87" s="25" t="s">
        <v>798</v>
      </c>
      <c r="F87" s="26" t="s">
        <v>121</v>
      </c>
      <c r="G87" s="27">
        <v>28</v>
      </c>
      <c r="H87" s="28">
        <v>0</v>
      </c>
      <c r="I87" s="28">
        <f>ROUND(ROUND(H87,2)*ROUND(G87,3),2)</f>
        <v>0</v>
      </c>
      <c r="J87" s="26" t="s">
        <v>62</v>
      </c>
      <c r="O87">
        <f>(I87*21)/100</f>
        <v>0</v>
      </c>
      <c r="P87" t="s">
        <v>27</v>
      </c>
    </row>
    <row r="88" spans="1:16" x14ac:dyDescent="0.2">
      <c r="A88" s="29" t="s">
        <v>54</v>
      </c>
      <c r="E88" s="30" t="s">
        <v>799</v>
      </c>
    </row>
    <row r="89" spans="1:16" x14ac:dyDescent="0.2">
      <c r="A89" s="33" t="s">
        <v>56</v>
      </c>
      <c r="E89" s="32" t="s">
        <v>793</v>
      </c>
    </row>
    <row r="90" spans="1:16" x14ac:dyDescent="0.2">
      <c r="A90" s="19" t="s">
        <v>49</v>
      </c>
      <c r="B90" s="24" t="s">
        <v>144</v>
      </c>
      <c r="C90" s="24" t="s">
        <v>800</v>
      </c>
      <c r="D90" s="19" t="s">
        <v>51</v>
      </c>
      <c r="E90" s="25" t="s">
        <v>801</v>
      </c>
      <c r="F90" s="26" t="s">
        <v>121</v>
      </c>
      <c r="G90" s="27">
        <v>2</v>
      </c>
      <c r="H90" s="28">
        <v>0</v>
      </c>
      <c r="I90" s="28">
        <f>ROUND(ROUND(H90,2)*ROUND(G90,3),2)</f>
        <v>0</v>
      </c>
      <c r="J90" s="26" t="s">
        <v>62</v>
      </c>
      <c r="O90">
        <f>(I90*21)/100</f>
        <v>0</v>
      </c>
      <c r="P90" t="s">
        <v>27</v>
      </c>
    </row>
    <row r="91" spans="1:16" x14ac:dyDescent="0.2">
      <c r="A91" s="29" t="s">
        <v>54</v>
      </c>
      <c r="E91" s="30" t="s">
        <v>802</v>
      </c>
    </row>
    <row r="92" spans="1:16" x14ac:dyDescent="0.2">
      <c r="A92" s="33" t="s">
        <v>56</v>
      </c>
      <c r="E92" s="32" t="s">
        <v>51</v>
      </c>
    </row>
    <row r="93" spans="1:16" x14ac:dyDescent="0.2">
      <c r="A93" s="19" t="s">
        <v>49</v>
      </c>
      <c r="B93" s="24" t="s">
        <v>148</v>
      </c>
      <c r="C93" s="24" t="s">
        <v>803</v>
      </c>
      <c r="D93" s="19" t="s">
        <v>51</v>
      </c>
      <c r="E93" s="25" t="s">
        <v>804</v>
      </c>
      <c r="F93" s="26" t="s">
        <v>121</v>
      </c>
      <c r="G93" s="27">
        <v>2</v>
      </c>
      <c r="H93" s="28">
        <v>0</v>
      </c>
      <c r="I93" s="28">
        <f>ROUND(ROUND(H93,2)*ROUND(G93,3),2)</f>
        <v>0</v>
      </c>
      <c r="J93" s="26" t="s">
        <v>62</v>
      </c>
      <c r="O93">
        <f>(I93*21)/100</f>
        <v>0</v>
      </c>
      <c r="P93" t="s">
        <v>27</v>
      </c>
    </row>
    <row r="94" spans="1:16" ht="25.5" x14ac:dyDescent="0.2">
      <c r="A94" s="29" t="s">
        <v>54</v>
      </c>
      <c r="E94" s="30" t="s">
        <v>805</v>
      </c>
    </row>
    <row r="95" spans="1:16" x14ac:dyDescent="0.2">
      <c r="A95" s="33" t="s">
        <v>56</v>
      </c>
      <c r="E95" s="32" t="s">
        <v>51</v>
      </c>
    </row>
    <row r="96" spans="1:16" ht="38.25" x14ac:dyDescent="0.2">
      <c r="A96" s="19" t="s">
        <v>49</v>
      </c>
      <c r="B96" s="24" t="s">
        <v>152</v>
      </c>
      <c r="C96" s="24" t="s">
        <v>806</v>
      </c>
      <c r="D96" s="19" t="s">
        <v>51</v>
      </c>
      <c r="E96" s="25" t="s">
        <v>807</v>
      </c>
      <c r="F96" s="26" t="s">
        <v>121</v>
      </c>
      <c r="G96" s="27">
        <v>1</v>
      </c>
      <c r="H96" s="28">
        <v>0</v>
      </c>
      <c r="I96" s="28">
        <f>ROUND(ROUND(H96,2)*ROUND(G96,3),2)</f>
        <v>0</v>
      </c>
      <c r="J96" s="26" t="s">
        <v>62</v>
      </c>
      <c r="O96">
        <f>(I96*21)/100</f>
        <v>0</v>
      </c>
      <c r="P96" t="s">
        <v>27</v>
      </c>
    </row>
    <row r="97" spans="1:18" x14ac:dyDescent="0.2">
      <c r="A97" s="29" t="s">
        <v>54</v>
      </c>
      <c r="E97" s="30" t="s">
        <v>51</v>
      </c>
    </row>
    <row r="98" spans="1:18" x14ac:dyDescent="0.2">
      <c r="A98" s="31" t="s">
        <v>56</v>
      </c>
      <c r="E98" s="32" t="s">
        <v>51</v>
      </c>
    </row>
    <row r="99" spans="1:18" ht="12.75" customHeight="1" x14ac:dyDescent="0.2">
      <c r="A99" s="6" t="s">
        <v>47</v>
      </c>
      <c r="B99" s="6"/>
      <c r="C99" s="35" t="s">
        <v>79</v>
      </c>
      <c r="D99" s="6"/>
      <c r="E99" s="22" t="s">
        <v>532</v>
      </c>
      <c r="F99" s="6"/>
      <c r="G99" s="6"/>
      <c r="H99" s="6"/>
      <c r="I99" s="36">
        <f>0+Q99</f>
        <v>0</v>
      </c>
      <c r="J99" s="6"/>
      <c r="O99">
        <f>0+R99</f>
        <v>0</v>
      </c>
      <c r="Q99">
        <f>0+I100+I103+I106</f>
        <v>0</v>
      </c>
      <c r="R99">
        <f>0+O100+O103+O106</f>
        <v>0</v>
      </c>
    </row>
    <row r="100" spans="1:18" x14ac:dyDescent="0.2">
      <c r="A100" s="19" t="s">
        <v>49</v>
      </c>
      <c r="B100" s="24" t="s">
        <v>156</v>
      </c>
      <c r="C100" s="24" t="s">
        <v>808</v>
      </c>
      <c r="D100" s="19" t="s">
        <v>51</v>
      </c>
      <c r="E100" s="25" t="s">
        <v>809</v>
      </c>
      <c r="F100" s="26" t="s">
        <v>223</v>
      </c>
      <c r="G100" s="27">
        <v>36</v>
      </c>
      <c r="H100" s="28">
        <v>0</v>
      </c>
      <c r="I100" s="28">
        <f>ROUND(ROUND(H100,2)*ROUND(G100,3),2)</f>
        <v>0</v>
      </c>
      <c r="J100" s="26" t="s">
        <v>62</v>
      </c>
      <c r="O100">
        <f>(I100*21)/100</f>
        <v>0</v>
      </c>
      <c r="P100" t="s">
        <v>27</v>
      </c>
    </row>
    <row r="101" spans="1:18" x14ac:dyDescent="0.2">
      <c r="A101" s="29" t="s">
        <v>54</v>
      </c>
      <c r="E101" s="30" t="s">
        <v>810</v>
      </c>
    </row>
    <row r="102" spans="1:18" x14ac:dyDescent="0.2">
      <c r="A102" s="33" t="s">
        <v>56</v>
      </c>
      <c r="E102" s="32" t="s">
        <v>811</v>
      </c>
    </row>
    <row r="103" spans="1:18" x14ac:dyDescent="0.2">
      <c r="A103" s="19" t="s">
        <v>49</v>
      </c>
      <c r="B103" s="24" t="s">
        <v>158</v>
      </c>
      <c r="C103" s="24" t="s">
        <v>812</v>
      </c>
      <c r="D103" s="19" t="s">
        <v>51</v>
      </c>
      <c r="E103" s="25" t="s">
        <v>813</v>
      </c>
      <c r="F103" s="26" t="s">
        <v>223</v>
      </c>
      <c r="G103" s="27">
        <v>200</v>
      </c>
      <c r="H103" s="28">
        <v>0</v>
      </c>
      <c r="I103" s="28">
        <f>ROUND(ROUND(H103,2)*ROUND(G103,3),2)</f>
        <v>0</v>
      </c>
      <c r="J103" s="26" t="s">
        <v>62</v>
      </c>
      <c r="O103">
        <f>(I103*21)/100</f>
        <v>0</v>
      </c>
      <c r="P103" t="s">
        <v>27</v>
      </c>
    </row>
    <row r="104" spans="1:18" x14ac:dyDescent="0.2">
      <c r="A104" s="29" t="s">
        <v>54</v>
      </c>
      <c r="E104" s="30" t="s">
        <v>814</v>
      </c>
    </row>
    <row r="105" spans="1:18" x14ac:dyDescent="0.2">
      <c r="A105" s="33" t="s">
        <v>56</v>
      </c>
      <c r="E105" s="32" t="s">
        <v>815</v>
      </c>
    </row>
    <row r="106" spans="1:18" x14ac:dyDescent="0.2">
      <c r="A106" s="19" t="s">
        <v>49</v>
      </c>
      <c r="B106" s="24" t="s">
        <v>162</v>
      </c>
      <c r="C106" s="24" t="s">
        <v>816</v>
      </c>
      <c r="D106" s="19" t="s">
        <v>51</v>
      </c>
      <c r="E106" s="25" t="s">
        <v>817</v>
      </c>
      <c r="F106" s="26" t="s">
        <v>223</v>
      </c>
      <c r="G106" s="27">
        <v>4.8</v>
      </c>
      <c r="H106" s="28">
        <v>0</v>
      </c>
      <c r="I106" s="28">
        <f>ROUND(ROUND(H106,2)*ROUND(G106,3),2)</f>
        <v>0</v>
      </c>
      <c r="J106" s="26" t="s">
        <v>62</v>
      </c>
      <c r="O106">
        <f>(I106*21)/100</f>
        <v>0</v>
      </c>
      <c r="P106" t="s">
        <v>27</v>
      </c>
    </row>
    <row r="107" spans="1:18" x14ac:dyDescent="0.2">
      <c r="A107" s="29" t="s">
        <v>54</v>
      </c>
      <c r="E107" s="30" t="s">
        <v>818</v>
      </c>
    </row>
    <row r="108" spans="1:18" x14ac:dyDescent="0.2">
      <c r="A108" s="31" t="s">
        <v>56</v>
      </c>
      <c r="E108" s="32" t="s">
        <v>819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ySplit="8" topLeftCell="A9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C1" s="2"/>
      <c r="D1" s="2"/>
      <c r="E1" s="2" t="s">
        <v>0</v>
      </c>
      <c r="F1" s="2"/>
      <c r="G1" s="2"/>
      <c r="H1" s="2"/>
      <c r="I1" s="2"/>
      <c r="J1" s="2"/>
      <c r="P1" t="s">
        <v>26</v>
      </c>
    </row>
    <row r="2" spans="1:18" ht="24.95" customHeight="1" x14ac:dyDescent="0.2">
      <c r="B2" s="2"/>
      <c r="C2" s="2"/>
      <c r="D2" s="2"/>
      <c r="E2" s="3" t="s">
        <v>13</v>
      </c>
      <c r="F2" s="2"/>
      <c r="G2" s="2"/>
      <c r="H2" s="6"/>
      <c r="I2" s="6"/>
      <c r="J2" s="2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2" t="s">
        <v>14</v>
      </c>
      <c r="C3" s="40" t="s">
        <v>15</v>
      </c>
      <c r="D3" s="1"/>
      <c r="E3" s="13" t="s">
        <v>16</v>
      </c>
      <c r="F3" s="2"/>
      <c r="G3" s="9"/>
      <c r="H3" s="8" t="s">
        <v>820</v>
      </c>
      <c r="I3" s="34">
        <f>0+I9</f>
        <v>0</v>
      </c>
      <c r="J3" s="10"/>
      <c r="O3" t="s">
        <v>23</v>
      </c>
      <c r="P3" t="s">
        <v>27</v>
      </c>
    </row>
    <row r="4" spans="1:18" ht="15" customHeight="1" x14ac:dyDescent="0.25">
      <c r="A4" t="s">
        <v>17</v>
      </c>
      <c r="B4" s="12" t="s">
        <v>18</v>
      </c>
      <c r="C4" s="40" t="s">
        <v>820</v>
      </c>
      <c r="D4" s="1"/>
      <c r="E4" s="13" t="s">
        <v>821</v>
      </c>
      <c r="F4" s="2"/>
      <c r="G4" s="2"/>
      <c r="H4" s="11"/>
      <c r="I4" s="11"/>
      <c r="J4" s="2"/>
      <c r="O4" t="s">
        <v>24</v>
      </c>
      <c r="P4" t="s">
        <v>27</v>
      </c>
    </row>
    <row r="5" spans="1:18" ht="12.75" customHeight="1" x14ac:dyDescent="0.25">
      <c r="A5" t="s">
        <v>21</v>
      </c>
      <c r="B5" s="15" t="s">
        <v>22</v>
      </c>
      <c r="C5" s="41" t="s">
        <v>820</v>
      </c>
      <c r="D5" s="42"/>
      <c r="E5" s="16" t="s">
        <v>821</v>
      </c>
      <c r="F5" s="6"/>
      <c r="G5" s="6"/>
      <c r="H5" s="6"/>
      <c r="I5" s="6"/>
      <c r="J5" s="6"/>
      <c r="O5" t="s">
        <v>25</v>
      </c>
      <c r="P5" t="s">
        <v>27</v>
      </c>
    </row>
    <row r="6" spans="1:18" ht="12.75" customHeight="1" x14ac:dyDescent="0.2">
      <c r="A6" s="39" t="s">
        <v>28</v>
      </c>
      <c r="B6" s="39" t="s">
        <v>30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4" t="s">
        <v>41</v>
      </c>
      <c r="I7" s="14" t="s">
        <v>43</v>
      </c>
      <c r="J7" s="39"/>
    </row>
    <row r="8" spans="1:18" ht="12.75" customHeight="1" x14ac:dyDescent="0.2">
      <c r="A8" s="14" t="s">
        <v>29</v>
      </c>
      <c r="B8" s="14" t="s">
        <v>31</v>
      </c>
      <c r="C8" s="14" t="s">
        <v>27</v>
      </c>
      <c r="D8" s="14" t="s">
        <v>26</v>
      </c>
      <c r="E8" s="14" t="s">
        <v>35</v>
      </c>
      <c r="F8" s="14" t="s">
        <v>37</v>
      </c>
      <c r="G8" s="14" t="s">
        <v>39</v>
      </c>
      <c r="H8" s="14" t="s">
        <v>42</v>
      </c>
      <c r="I8" s="14" t="s">
        <v>44</v>
      </c>
      <c r="J8" s="14" t="s">
        <v>46</v>
      </c>
    </row>
    <row r="9" spans="1:18" ht="12.75" customHeight="1" x14ac:dyDescent="0.2">
      <c r="A9" s="20" t="s">
        <v>47</v>
      </c>
      <c r="B9" s="20"/>
      <c r="C9" s="21" t="s">
        <v>29</v>
      </c>
      <c r="D9" s="20"/>
      <c r="E9" s="22" t="s">
        <v>48</v>
      </c>
      <c r="F9" s="20"/>
      <c r="G9" s="20"/>
      <c r="H9" s="20"/>
      <c r="I9" s="23">
        <f>0+Q9</f>
        <v>0</v>
      </c>
      <c r="J9" s="20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9" t="s">
        <v>49</v>
      </c>
      <c r="B10" s="24" t="s">
        <v>31</v>
      </c>
      <c r="C10" s="24" t="s">
        <v>822</v>
      </c>
      <c r="D10" s="19" t="s">
        <v>51</v>
      </c>
      <c r="E10" s="25" t="s">
        <v>823</v>
      </c>
      <c r="F10" s="26" t="s">
        <v>53</v>
      </c>
      <c r="G10" s="27">
        <v>1</v>
      </c>
      <c r="H10" s="28">
        <v>0</v>
      </c>
      <c r="I10" s="28">
        <f>ROUND(ROUND(H10,2)*ROUND(G10,3),2)</f>
        <v>0</v>
      </c>
      <c r="J10" s="26" t="s">
        <v>62</v>
      </c>
      <c r="O10">
        <f>(I10*21)/100</f>
        <v>0</v>
      </c>
      <c r="P10" t="s">
        <v>27</v>
      </c>
    </row>
    <row r="11" spans="1:18" ht="51" x14ac:dyDescent="0.2">
      <c r="A11" s="29" t="s">
        <v>54</v>
      </c>
      <c r="E11" s="30" t="s">
        <v>824</v>
      </c>
    </row>
    <row r="12" spans="1:18" x14ac:dyDescent="0.2">
      <c r="A12" s="31" t="s">
        <v>56</v>
      </c>
      <c r="E12" s="32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zoomScaleSheetLayoutView="115" workbookViewId="0">
      <selection activeCell="C9" sqref="C9"/>
    </sheetView>
  </sheetViews>
  <sheetFormatPr defaultColWidth="9.140625" defaultRowHeight="15" x14ac:dyDescent="0.25"/>
  <cols>
    <col min="1" max="1" width="8.42578125" style="55" customWidth="1"/>
    <col min="2" max="2" width="38.140625" style="55" customWidth="1"/>
    <col min="3" max="3" width="10.140625" style="55" customWidth="1"/>
    <col min="4" max="4" width="7.28515625" style="55" bestFit="1" customWidth="1"/>
    <col min="5" max="5" width="9.140625" style="91"/>
    <col min="6" max="6" width="7.5703125" style="92" bestFit="1" customWidth="1"/>
    <col min="7" max="7" width="14.7109375" style="55" customWidth="1"/>
    <col min="8" max="8" width="38" style="55" customWidth="1"/>
    <col min="9" max="9" width="32.85546875" style="56" customWidth="1"/>
    <col min="10" max="16384" width="9.140625" style="55"/>
  </cols>
  <sheetData>
    <row r="1" spans="1:9" s="45" customFormat="1" ht="20.25" x14ac:dyDescent="0.3">
      <c r="A1" s="43" t="s">
        <v>825</v>
      </c>
      <c r="B1" s="44"/>
      <c r="E1" s="46"/>
      <c r="F1" s="47"/>
      <c r="I1" s="48"/>
    </row>
    <row r="2" spans="1:9" s="45" customFormat="1" ht="20.25" x14ac:dyDescent="0.3">
      <c r="A2" s="49" t="s">
        <v>826</v>
      </c>
      <c r="B2" s="49"/>
      <c r="C2" s="49"/>
      <c r="D2" s="49"/>
      <c r="E2" s="49"/>
      <c r="F2" s="49"/>
      <c r="H2" s="45" t="s">
        <v>827</v>
      </c>
      <c r="I2" s="48"/>
    </row>
    <row r="3" spans="1:9" s="45" customFormat="1" ht="14.25" customHeight="1" thickBot="1" x14ac:dyDescent="0.35">
      <c r="B3" s="44"/>
      <c r="E3" s="46"/>
      <c r="F3" s="47"/>
      <c r="I3" s="48"/>
    </row>
    <row r="4" spans="1:9" ht="45" x14ac:dyDescent="0.25">
      <c r="A4" s="50" t="s">
        <v>828</v>
      </c>
      <c r="B4" s="51" t="s">
        <v>829</v>
      </c>
      <c r="C4" s="52" t="s">
        <v>830</v>
      </c>
      <c r="D4" s="51" t="s">
        <v>831</v>
      </c>
      <c r="E4" s="53" t="s">
        <v>832</v>
      </c>
      <c r="F4" s="54" t="s">
        <v>833</v>
      </c>
    </row>
    <row r="5" spans="1:9" x14ac:dyDescent="0.25">
      <c r="A5" s="57">
        <v>1</v>
      </c>
      <c r="B5" s="58" t="s">
        <v>834</v>
      </c>
      <c r="C5" s="59"/>
      <c r="D5" s="59"/>
      <c r="E5" s="60"/>
      <c r="F5" s="61"/>
    </row>
    <row r="6" spans="1:9" ht="33.75" customHeight="1" x14ac:dyDescent="0.25">
      <c r="A6" s="62"/>
      <c r="B6" s="63" t="s">
        <v>835</v>
      </c>
      <c r="C6" s="64">
        <v>10</v>
      </c>
      <c r="D6" s="65" t="s">
        <v>836</v>
      </c>
      <c r="E6" s="66"/>
      <c r="F6" s="67">
        <f t="shared" ref="F6:F21" si="0">C6*E6</f>
        <v>0</v>
      </c>
    </row>
    <row r="7" spans="1:9" x14ac:dyDescent="0.25">
      <c r="A7" s="62"/>
      <c r="B7" s="68" t="s">
        <v>837</v>
      </c>
      <c r="C7" s="64">
        <v>60</v>
      </c>
      <c r="D7" s="65" t="s">
        <v>838</v>
      </c>
      <c r="E7" s="66"/>
      <c r="F7" s="67">
        <f t="shared" si="0"/>
        <v>0</v>
      </c>
    </row>
    <row r="8" spans="1:9" ht="39" x14ac:dyDescent="0.25">
      <c r="A8" s="62"/>
      <c r="B8" s="63" t="s">
        <v>839</v>
      </c>
      <c r="C8" s="64">
        <v>40</v>
      </c>
      <c r="D8" s="65" t="s">
        <v>840</v>
      </c>
      <c r="E8" s="66"/>
      <c r="F8" s="67">
        <f t="shared" si="0"/>
        <v>0</v>
      </c>
      <c r="G8" s="45"/>
    </row>
    <row r="9" spans="1:9" ht="77.25" x14ac:dyDescent="0.25">
      <c r="A9" s="62"/>
      <c r="B9" s="63" t="s">
        <v>841</v>
      </c>
      <c r="C9" s="64">
        <v>20</v>
      </c>
      <c r="D9" s="65" t="s">
        <v>842</v>
      </c>
      <c r="E9" s="66"/>
      <c r="F9" s="67">
        <f t="shared" si="0"/>
        <v>0</v>
      </c>
    </row>
    <row r="10" spans="1:9" ht="77.25" x14ac:dyDescent="0.25">
      <c r="A10" s="62"/>
      <c r="B10" s="63" t="s">
        <v>843</v>
      </c>
      <c r="C10" s="69">
        <v>20</v>
      </c>
      <c r="D10" s="70" t="s">
        <v>844</v>
      </c>
      <c r="E10" s="66"/>
      <c r="F10" s="67">
        <f t="shared" si="0"/>
        <v>0</v>
      </c>
    </row>
    <row r="11" spans="1:9" x14ac:dyDescent="0.25">
      <c r="A11" s="62"/>
      <c r="B11" s="68" t="s">
        <v>845</v>
      </c>
      <c r="C11" s="71">
        <v>200</v>
      </c>
      <c r="D11" s="72" t="s">
        <v>846</v>
      </c>
      <c r="E11" s="66"/>
      <c r="F11" s="67">
        <f t="shared" si="0"/>
        <v>0</v>
      </c>
    </row>
    <row r="12" spans="1:9" x14ac:dyDescent="0.25">
      <c r="A12" s="62"/>
      <c r="B12" s="68" t="s">
        <v>847</v>
      </c>
      <c r="C12" s="69">
        <v>1</v>
      </c>
      <c r="D12" s="70" t="s">
        <v>848</v>
      </c>
      <c r="E12" s="66"/>
      <c r="F12" s="67">
        <f t="shared" si="0"/>
        <v>0</v>
      </c>
    </row>
    <row r="13" spans="1:9" ht="51.75" x14ac:dyDescent="0.25">
      <c r="A13" s="62"/>
      <c r="B13" s="63" t="s">
        <v>849</v>
      </c>
      <c r="C13" s="69">
        <v>5</v>
      </c>
      <c r="D13" s="73" t="s">
        <v>844</v>
      </c>
      <c r="E13" s="66"/>
      <c r="F13" s="67">
        <f t="shared" si="0"/>
        <v>0</v>
      </c>
    </row>
    <row r="14" spans="1:9" ht="42.75" customHeight="1" x14ac:dyDescent="0.25">
      <c r="A14" s="62"/>
      <c r="B14" s="63" t="s">
        <v>850</v>
      </c>
      <c r="C14" s="69">
        <v>24</v>
      </c>
      <c r="D14" s="73" t="s">
        <v>851</v>
      </c>
      <c r="E14" s="66"/>
      <c r="F14" s="67">
        <f t="shared" si="0"/>
        <v>0</v>
      </c>
    </row>
    <row r="15" spans="1:9" ht="51.75" x14ac:dyDescent="0.25">
      <c r="A15" s="62"/>
      <c r="B15" s="63" t="s">
        <v>852</v>
      </c>
      <c r="C15" s="69">
        <v>4</v>
      </c>
      <c r="D15" s="73" t="s">
        <v>853</v>
      </c>
      <c r="E15" s="66"/>
      <c r="F15" s="67">
        <f t="shared" si="0"/>
        <v>0</v>
      </c>
    </row>
    <row r="16" spans="1:9" ht="45" x14ac:dyDescent="0.25">
      <c r="A16" s="74"/>
      <c r="B16" s="68" t="s">
        <v>854</v>
      </c>
      <c r="C16" s="75">
        <v>60</v>
      </c>
      <c r="D16" s="75" t="s">
        <v>840</v>
      </c>
      <c r="E16" s="76"/>
      <c r="F16" s="77">
        <f t="shared" si="0"/>
        <v>0</v>
      </c>
    </row>
    <row r="17" spans="1:7" x14ac:dyDescent="0.25">
      <c r="A17" s="57">
        <v>2</v>
      </c>
      <c r="B17" s="58" t="s">
        <v>855</v>
      </c>
      <c r="C17" s="59"/>
      <c r="D17" s="59"/>
      <c r="E17" s="60"/>
      <c r="F17" s="61"/>
    </row>
    <row r="18" spans="1:7" ht="64.5" x14ac:dyDescent="0.25">
      <c r="A18" s="62"/>
      <c r="B18" s="78" t="s">
        <v>856</v>
      </c>
      <c r="C18" s="79">
        <v>30</v>
      </c>
      <c r="D18" s="79" t="s">
        <v>840</v>
      </c>
      <c r="E18" s="66"/>
      <c r="F18" s="67">
        <f t="shared" si="0"/>
        <v>0</v>
      </c>
      <c r="G18" s="45"/>
    </row>
    <row r="19" spans="1:7" ht="26.25" x14ac:dyDescent="0.25">
      <c r="A19" s="62"/>
      <c r="B19" s="78" t="s">
        <v>857</v>
      </c>
      <c r="C19" s="79">
        <v>10</v>
      </c>
      <c r="D19" s="79" t="s">
        <v>840</v>
      </c>
      <c r="E19" s="66"/>
      <c r="F19" s="67">
        <f t="shared" si="0"/>
        <v>0</v>
      </c>
      <c r="G19" s="45"/>
    </row>
    <row r="20" spans="1:7" ht="30" x14ac:dyDescent="0.25">
      <c r="A20" s="80"/>
      <c r="B20" s="81" t="s">
        <v>858</v>
      </c>
      <c r="C20" s="82">
        <v>20</v>
      </c>
      <c r="D20" s="82" t="s">
        <v>840</v>
      </c>
      <c r="E20" s="66"/>
      <c r="F20" s="83">
        <f t="shared" si="0"/>
        <v>0</v>
      </c>
      <c r="G20" s="45"/>
    </row>
    <row r="21" spans="1:7" x14ac:dyDescent="0.25">
      <c r="A21" s="62"/>
      <c r="B21" s="84" t="s">
        <v>859</v>
      </c>
      <c r="C21" s="79">
        <v>3</v>
      </c>
      <c r="D21" s="79" t="s">
        <v>836</v>
      </c>
      <c r="E21" s="66"/>
      <c r="F21" s="67">
        <f t="shared" si="0"/>
        <v>0</v>
      </c>
    </row>
    <row r="22" spans="1:7" ht="15.75" thickBot="1" x14ac:dyDescent="0.3">
      <c r="A22" s="85"/>
      <c r="B22" s="86" t="s">
        <v>860</v>
      </c>
      <c r="C22" s="87"/>
      <c r="D22" s="88"/>
      <c r="E22" s="89"/>
      <c r="F22" s="90">
        <f>SUM(F6:F21)</f>
        <v>0</v>
      </c>
    </row>
    <row r="24" spans="1:7" x14ac:dyDescent="0.25">
      <c r="A24" s="55" t="s">
        <v>861</v>
      </c>
    </row>
  </sheetData>
  <mergeCells count="1">
    <mergeCell ref="A2:F2"/>
  </mergeCells>
  <pageMargins left="0.70866141732283472" right="0.70866141732283472" top="0.39370078740157483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Rekapitulace</vt:lpstr>
      <vt:lpstr>SO 000_SO 000</vt:lpstr>
      <vt:lpstr>SO 110_SO 110</vt:lpstr>
      <vt:lpstr>SO 201_SO 201</vt:lpstr>
      <vt:lpstr>SO 402</vt:lpstr>
      <vt:lpstr>SO 403_SO 403</vt:lpstr>
      <vt:lpstr>Diagnostika</vt:lpstr>
      <vt:lpstr>Diagnostika!Print_Area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mch</cp:lastModifiedBy>
  <dcterms:modified xsi:type="dcterms:W3CDTF">2021-02-25T09:41:11Z</dcterms:modified>
  <cp:category/>
  <cp:contentStatus/>
</cp:coreProperties>
</file>